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activeTab="3"/>
  </bookViews>
  <sheets>
    <sheet name="6.06 Notice" sheetId="5" r:id="rId1"/>
    <sheet name="6.06 Graphique 1" sheetId="4" r:id="rId2"/>
    <sheet name="6.06 Tableau 2" sheetId="2" r:id="rId3"/>
    <sheet name="6.06 Tableau 3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'[1]C4.4'!$A$6:$G$25</definedName>
    <definedName name="body">#REF!</definedName>
    <definedName name="calcul">'[2]Calcul_B1.1'!$A$1:$L$37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'6.06 Graphique 1'!$A$1:$H$32</definedName>
    <definedName name="_xlnm.Print_Area" localSheetId="2">'6.06 Tableau 2'!$A$1:$T$30</definedName>
    <definedName name="_xlnm.Print_Area" localSheetId="3">'6.06 Tableau 3'!$A$1:$I$25</definedName>
  </definedNames>
  <calcPr calcId="162913" refMode="R1C1"/>
</workbook>
</file>

<file path=xl/calcChain.xml><?xml version="1.0" encoding="utf-8"?>
<calcChain xmlns="http://schemas.openxmlformats.org/spreadsheetml/2006/main">
  <c r="H10" i="4" l="1"/>
  <c r="H9" i="4"/>
  <c r="H8" i="4"/>
  <c r="H7" i="4"/>
  <c r="N15" i="2"/>
  <c r="N16" i="2"/>
  <c r="N14" i="2"/>
  <c r="R7" i="2" l="1"/>
  <c r="R21" i="2"/>
  <c r="Q7" i="2"/>
  <c r="P21" i="2" l="1"/>
  <c r="P17" i="2"/>
  <c r="P16" i="2"/>
  <c r="P14" i="2"/>
  <c r="P13" i="2"/>
  <c r="P12" i="2"/>
  <c r="N12" i="2"/>
  <c r="P11" i="2"/>
  <c r="P10" i="2"/>
  <c r="O10" i="2"/>
  <c r="N10" i="2"/>
  <c r="N8" i="2"/>
  <c r="P8" i="2"/>
  <c r="N7" i="2"/>
  <c r="P7" i="2"/>
  <c r="P24" i="2"/>
  <c r="P23" i="2"/>
  <c r="P22" i="2"/>
  <c r="P20" i="2"/>
  <c r="P19" i="2"/>
  <c r="P18" i="2"/>
  <c r="N13" i="2"/>
  <c r="M8" i="2"/>
  <c r="P9" i="2"/>
  <c r="S12" i="2" l="1"/>
  <c r="S17" i="2"/>
  <c r="S11" i="2"/>
  <c r="S10" i="2"/>
  <c r="S8" i="2"/>
  <c r="T8" i="2" s="1"/>
  <c r="Q11" i="2"/>
  <c r="Q10" i="2"/>
  <c r="Q17" i="2"/>
  <c r="Q21" i="2"/>
  <c r="Q19" i="2"/>
  <c r="Q8" i="2"/>
  <c r="O12" i="2"/>
  <c r="Q12" i="2"/>
  <c r="O7" i="2"/>
  <c r="T16" i="2"/>
  <c r="T12" i="2"/>
  <c r="T24" i="2"/>
  <c r="T23" i="2"/>
  <c r="T22" i="2"/>
  <c r="T20" i="2"/>
  <c r="T19" i="2"/>
  <c r="T18" i="2"/>
  <c r="T15" i="2"/>
  <c r="T14" i="2"/>
  <c r="T13" i="2"/>
  <c r="T9" i="2"/>
  <c r="R16" i="2"/>
  <c r="R24" i="2"/>
  <c r="R23" i="2"/>
  <c r="R22" i="2"/>
  <c r="R20" i="2"/>
  <c r="R19" i="2"/>
  <c r="R18" i="2"/>
  <c r="R15" i="2"/>
  <c r="R14" i="2"/>
  <c r="R13" i="2"/>
  <c r="R9" i="2"/>
  <c r="R8" i="2"/>
  <c r="M12" i="2"/>
  <c r="M7" i="2" l="1"/>
  <c r="O17" i="2"/>
  <c r="M17" i="2"/>
  <c r="O21" i="2"/>
  <c r="O11" i="2"/>
  <c r="T11" i="2" s="1"/>
  <c r="O8" i="2"/>
  <c r="R10" i="2" l="1"/>
  <c r="T10" i="2"/>
  <c r="R11" i="2"/>
  <c r="C10" i="2" l="1"/>
  <c r="C8" i="2"/>
  <c r="C7" i="2"/>
  <c r="C12" i="2"/>
  <c r="C17" i="2"/>
  <c r="C6" i="2"/>
  <c r="H21" i="6" l="1"/>
  <c r="D21" i="6"/>
  <c r="E21" i="6"/>
  <c r="F21" i="6"/>
  <c r="G21" i="6"/>
  <c r="C21" i="6"/>
  <c r="G10" i="4" l="1"/>
  <c r="G9" i="4"/>
  <c r="G8" i="4"/>
  <c r="G7" i="4"/>
  <c r="F10" i="4"/>
  <c r="F9" i="4"/>
  <c r="F8" i="4"/>
  <c r="F7" i="4"/>
  <c r="E10" i="4"/>
  <c r="D10" i="4"/>
  <c r="E9" i="4"/>
  <c r="E8" i="4"/>
  <c r="E7" i="4"/>
  <c r="D8" i="4"/>
  <c r="D7" i="4"/>
  <c r="D9" i="4"/>
  <c r="C10" i="4"/>
  <c r="C9" i="4"/>
  <c r="C8" i="4"/>
  <c r="B10" i="4"/>
  <c r="C7" i="4"/>
  <c r="B9" i="4"/>
  <c r="B8" i="4"/>
  <c r="B7" i="4"/>
  <c r="M6" i="2" l="1"/>
  <c r="S21" i="2" l="1"/>
  <c r="T17" i="2"/>
  <c r="R12" i="2"/>
  <c r="T21" i="2" l="1"/>
  <c r="S7" i="2"/>
  <c r="T7" i="2" s="1"/>
  <c r="R17" i="2"/>
  <c r="K12" i="2"/>
  <c r="N24" i="2"/>
  <c r="N23" i="2"/>
  <c r="N22" i="2"/>
  <c r="N21" i="2"/>
  <c r="N20" i="2"/>
  <c r="N19" i="2"/>
  <c r="N18" i="2"/>
  <c r="N17" i="2"/>
  <c r="N11" i="2"/>
  <c r="N9" i="2"/>
  <c r="M11" i="2"/>
  <c r="M10" i="2"/>
  <c r="M21" i="2"/>
  <c r="L22" i="2" l="1"/>
  <c r="L24" i="2"/>
  <c r="L23" i="2"/>
  <c r="K17" i="2"/>
  <c r="J21" i="2"/>
  <c r="K11" i="2"/>
  <c r="I11" i="2"/>
  <c r="K13" i="2"/>
  <c r="K21" i="2"/>
  <c r="J24" i="2"/>
  <c r="L9" i="2"/>
  <c r="L11" i="2"/>
  <c r="K10" i="2"/>
  <c r="L10" i="2" s="1"/>
  <c r="K8" i="2"/>
  <c r="L8" i="2" s="1"/>
  <c r="H17" i="2"/>
  <c r="I10" i="2"/>
  <c r="I8" i="2"/>
  <c r="H9" i="2"/>
  <c r="J9" i="2"/>
  <c r="J11" i="2"/>
  <c r="J10" i="2"/>
  <c r="J8" i="2"/>
  <c r="I21" i="2"/>
  <c r="I17" i="2"/>
  <c r="I12" i="2"/>
  <c r="I13" i="2"/>
  <c r="H24" i="2"/>
  <c r="F24" i="2"/>
  <c r="H12" i="2"/>
  <c r="F12" i="2"/>
  <c r="D12" i="2"/>
  <c r="F13" i="2"/>
  <c r="H13" i="2"/>
  <c r="H11" i="2"/>
  <c r="H10" i="2"/>
  <c r="H8" i="2"/>
  <c r="F8" i="2"/>
  <c r="H22" i="2"/>
  <c r="H21" i="2"/>
  <c r="H20" i="2"/>
  <c r="H18" i="2"/>
  <c r="H16" i="2"/>
  <c r="H15" i="2"/>
  <c r="H14" i="2"/>
  <c r="H7" i="2"/>
  <c r="G21" i="2"/>
  <c r="G17" i="2"/>
  <c r="G12" i="2"/>
  <c r="G11" i="2"/>
  <c r="G10" i="2"/>
  <c r="G8" i="2"/>
  <c r="G13" i="2"/>
  <c r="F22" i="2"/>
  <c r="F21" i="2"/>
  <c r="F17" i="2"/>
  <c r="F16" i="2"/>
  <c r="F20" i="2"/>
  <c r="F18" i="2"/>
  <c r="F15" i="2"/>
  <c r="F14" i="2"/>
  <c r="D13" i="2"/>
  <c r="F10" i="2"/>
  <c r="D8" i="2"/>
  <c r="D14" i="2"/>
  <c r="E21" i="2"/>
  <c r="E7" i="2" s="1"/>
  <c r="E17" i="2"/>
  <c r="E12" i="2"/>
  <c r="F11" i="2"/>
  <c r="D18" i="2"/>
  <c r="D16" i="2"/>
  <c r="D15" i="2"/>
  <c r="E10" i="2"/>
  <c r="F9" i="2"/>
  <c r="D7" i="2"/>
  <c r="D9" i="2"/>
  <c r="D11" i="2"/>
  <c r="D10" i="2"/>
  <c r="E11" i="2"/>
  <c r="E13" i="2"/>
  <c r="E8" i="2" s="1"/>
  <c r="K7" i="2" l="1"/>
  <c r="L18" i="2"/>
  <c r="L15" i="2"/>
  <c r="L12" i="2"/>
  <c r="I7" i="2"/>
  <c r="G7" i="2"/>
  <c r="K6" i="2"/>
  <c r="I6" i="2"/>
  <c r="G6" i="2"/>
  <c r="E6" i="2"/>
  <c r="L20" i="2" l="1"/>
  <c r="L13" i="2"/>
  <c r="L14" i="2"/>
  <c r="L7" i="2"/>
  <c r="L17" i="2"/>
  <c r="L19" i="2"/>
  <c r="L16" i="2"/>
  <c r="L21" i="2"/>
  <c r="J18" i="2"/>
  <c r="J19" i="2"/>
  <c r="J20" i="2"/>
  <c r="J17" i="2"/>
  <c r="J16" i="2"/>
  <c r="J12" i="2"/>
  <c r="J15" i="2"/>
  <c r="J7" i="2"/>
  <c r="J22" i="2"/>
  <c r="J14" i="2"/>
  <c r="J13" i="2"/>
  <c r="F7" i="2" l="1"/>
  <c r="C11" i="2" l="1"/>
  <c r="C21" i="2"/>
  <c r="D24" i="2" l="1"/>
  <c r="D22" i="2"/>
  <c r="D20" i="2"/>
  <c r="D17" i="2"/>
  <c r="D21" i="2"/>
</calcChain>
</file>

<file path=xl/sharedStrings.xml><?xml version="1.0" encoding="utf-8"?>
<sst xmlns="http://schemas.openxmlformats.org/spreadsheetml/2006/main" count="98" uniqueCount="75">
  <si>
    <t>CPGE</t>
  </si>
  <si>
    <t>STS</t>
  </si>
  <si>
    <t>Ensemble supérieur</t>
  </si>
  <si>
    <t>Université</t>
  </si>
  <si>
    <t>hors inscriptions simultanées en CPGE et par série</t>
  </si>
  <si>
    <t>Baccalauréat général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</si>
  <si>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source utilisée pour recenser les apprentis (SIFA) ne distingue pas le détail des séries du bac et ne permet donc pas d'inclure les taux d'inscriptions en STS en apprentissage à ce niveau de détail.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</si>
  <si>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Formations d’ingénieurs ou cycle préparatoire intégré.</t>
    </r>
  </si>
  <si>
    <t>Bac général</t>
  </si>
  <si>
    <t>Bac professionnel</t>
  </si>
  <si>
    <t xml:space="preserve">  dont CPGE sciences</t>
  </si>
  <si>
    <t>[2] Évolution des taux d'inscription dans l'enseignement supérieur</t>
  </si>
  <si>
    <t>2016</t>
  </si>
  <si>
    <t>2017</t>
  </si>
  <si>
    <t>2018</t>
  </si>
  <si>
    <t>2019</t>
  </si>
  <si>
    <t>2020</t>
  </si>
  <si>
    <t>Baccalauréat technologique</t>
  </si>
  <si>
    <t>Baccalauréat professionnel</t>
  </si>
  <si>
    <t>Tous baccalauréats</t>
  </si>
  <si>
    <r>
      <t xml:space="preserve">[1] Évolution des taux d'inscription des bacheliers dans l'enseignement supérieur, </t>
    </r>
    <r>
      <rPr>
        <sz val="9"/>
        <rFont val="Arial"/>
        <family val="2"/>
      </rPr>
      <t>en %</t>
    </r>
  </si>
  <si>
    <t>Source : systèmes d'information des ministères chargés de l'Éducation nationale, de l'Enseignement supérieur et de l'Agriculture. Traitement SIES-MESR.</t>
  </si>
  <si>
    <t>Ensemble tous bac</t>
  </si>
  <si>
    <r>
      <rPr>
        <b/>
        <sz val="8"/>
        <rFont val="Arial"/>
        <family val="2"/>
      </rPr>
      <t>Note : l</t>
    </r>
    <r>
      <rPr>
        <sz val="8"/>
        <rFont val="Arial"/>
        <family val="2"/>
      </rPr>
      <t>es étudiants dont l'académie du bac n'est pas connue se sont vus attribuer une académie au prorata des effectifs académiques constatés et sont donc inclus dans ce tableau.</t>
    </r>
  </si>
  <si>
    <t xml:space="preserve">  dont préparation BUT (3)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</si>
  <si>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> À partir de la rentrée 2021, le BUT remplace le DUT.</t>
    </r>
  </si>
  <si>
    <t>Sommaire</t>
  </si>
  <si>
    <t>[1] Évolution des taux d'inscription des bacheliers dans l'enseignement supérieur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</si>
  <si>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</si>
  <si>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– Bacheliers s’inscrivant dans un établissement de l’enseignement supérieur en France l’année d’obtention du baccalauréat.</t>
    </r>
  </si>
  <si>
    <r>
      <t>Taux d’inscription ou taux de poursuite</t>
    </r>
    <r>
      <rPr>
        <sz val="8"/>
        <color rgb="FF000000"/>
        <rFont val="Arial"/>
        <family val="2"/>
      </rPr>
      <t xml:space="preserve"> - Les taux se rapportent à des inscriptions de nouveaux bacheliers dans le supérieur (et non aux individus). Ces taux sont calculés hors inscriptions simultanées université-CPGE pour neutraliser l’effet de la loi 2013.</t>
    </r>
  </si>
  <si>
    <t>Source</t>
  </si>
  <si>
    <t>Systèmes d'information des ministères chargés de l'Éducation nationale, de l'Enseignement supérieur et de l'Agriculture. Traitement SIES-MESR.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</si>
  <si>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</si>
  <si>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</si>
  <si>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</si>
  <si>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</si>
  <si>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</si>
  <si>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</si>
  <si>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Nouveaux bacheliers</t>
  </si>
  <si>
    <t>Nouveaux entrants</t>
  </si>
  <si>
    <t>CORSE</t>
  </si>
  <si>
    <t>01-Droit s po</t>
  </si>
  <si>
    <t>02-Sc éco ges</t>
  </si>
  <si>
    <t>04-Let s lang</t>
  </si>
  <si>
    <t>05-Langues</t>
  </si>
  <si>
    <t>06-Sc hum soc</t>
  </si>
  <si>
    <t>09-Sc nat vie</t>
  </si>
  <si>
    <t>10-STAPS</t>
  </si>
  <si>
    <t>11-Médecine</t>
  </si>
  <si>
    <t>12-Odonto</t>
  </si>
  <si>
    <t>14-IUT</t>
  </si>
  <si>
    <t>15-Sc fond appl</t>
  </si>
  <si>
    <t>32-Pluri let lang sc hum</t>
  </si>
  <si>
    <t>33-Pluri Sciences</t>
  </si>
  <si>
    <t>34-Pluri-Santé</t>
  </si>
  <si>
    <t>TOTAL ETAB</t>
  </si>
  <si>
    <t xml:space="preserve">Bac technologique: </t>
  </si>
  <si>
    <t xml:space="preserve">nouveaux bacheliers </t>
  </si>
  <si>
    <t>6.06 Les taux d’inscription des nouveaux bacheliers dans l’enseignement supérieur</t>
  </si>
  <si>
    <t>6.06 Les taux d'inscription des nouveaux bacheliers dans l’enseignement supérieur</t>
  </si>
  <si>
    <t xml:space="preserve">RERS 2022, </t>
  </si>
  <si>
    <t>Champ : Région Corse</t>
  </si>
  <si>
    <t>[3] Évolution des nouveaux bacheliers 2020/2021 en 1ère année de cursus licence</t>
  </si>
  <si>
    <t>Disciplines</t>
  </si>
  <si>
    <t xml:space="preserve">Actualisé le 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</si>
  <si>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</si>
  <si>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</si>
  <si>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</si>
  <si>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[3] Évolution des nouveaux bacheliers 2020/2021 /2022 en 1ère année de cursus licence</t>
  </si>
  <si>
    <t>DPSA, RSC 2023</t>
  </si>
  <si>
    <t>RERS 2023</t>
  </si>
  <si>
    <t>RERS 2023, DEPP, SIES</t>
  </si>
  <si>
    <t>Femmes 
2022</t>
  </si>
  <si>
    <t>Hommes 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</si>
</sst>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[$-F800]dddd\,\ mmmm\ dd\,\ yyyy"/>
  </numFmts>
  <fonts count="6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theme="4"/>
      </bottom>
      <diagonal/>
    </border>
  </borders>
  <cellStyleXfs count="8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0" applyNumberFormat="0" applyBorder="0" applyAlignment="0" applyProtection="0"/>
    <xf numFmtId="0" fontId="1" fillId="16" borderId="1"/>
    <xf numFmtId="0" fontId="13" fillId="17" borderId="2" applyNumberFormat="0" applyAlignment="0" applyProtection="0"/>
    <xf numFmtId="0" fontId="1" fillId="0" borderId="3"/>
    <xf numFmtId="0" fontId="14" fillId="18" borderId="5" applyNumberFormat="0" applyAlignment="0" applyProtection="0"/>
    <xf numFmtId="0" fontId="15" fillId="19" borderId="0">
      <alignment horizontal="center"/>
    </xf>
    <xf numFmtId="0" fontId="16" fillId="19" borderId="0">
      <alignment horizontal="center" vertical="center"/>
    </xf>
    <xf numFmtId="0" fontId="8" fillId="20" borderId="0">
      <alignment horizontal="center" wrapText="1"/>
    </xf>
    <xf numFmtId="0" fontId="17" fillId="19" borderId="0">
      <alignment horizontal="center"/>
    </xf>
    <xf numFmtId="165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9" fillId="21" borderId="1" applyBorder="0">
      <protection locked="0"/>
    </xf>
    <xf numFmtId="0" fontId="20" fillId="0" borderId="0" applyNumberFormat="0" applyFill="0" applyBorder="0" applyAlignment="0" applyProtection="0"/>
    <xf numFmtId="0" fontId="21" fillId="19" borderId="3">
      <alignment horizontal="left"/>
    </xf>
    <xf numFmtId="0" fontId="22" fillId="19" borderId="0">
      <alignment horizontal="left"/>
    </xf>
    <xf numFmtId="0" fontId="23" fillId="4" borderId="0" applyNumberFormat="0" applyBorder="0" applyAlignment="0" applyProtection="0"/>
    <xf numFmtId="0" fontId="24" fillId="22" borderId="0">
      <alignment horizontal="right" vertical="top" textRotation="90" wrapText="1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9" fillId="20" borderId="0">
      <alignment horizontal="center"/>
    </xf>
    <xf numFmtId="0" fontId="1" fillId="19" borderId="9">
      <alignment wrapText="1"/>
    </xf>
    <xf numFmtId="0" fontId="30" fillId="19" borderId="10"/>
    <xf numFmtId="0" fontId="30" fillId="19" borderId="11"/>
    <xf numFmtId="0" fontId="1" fillId="19" borderId="12">
      <alignment horizontal="center" wrapText="1"/>
    </xf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8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8" fillId="0" borderId="0"/>
    <xf numFmtId="0" fontId="42" fillId="0" borderId="0"/>
    <xf numFmtId="0" fontId="8" fillId="0" borderId="0"/>
    <xf numFmtId="0" fontId="10" fillId="0" borderId="0"/>
    <xf numFmtId="0" fontId="8" fillId="0" borderId="0"/>
    <xf numFmtId="0" fontId="42" fillId="0" borderId="0"/>
    <xf numFmtId="0" fontId="10" fillId="0" borderId="0"/>
    <xf numFmtId="0" fontId="8" fillId="0" borderId="0"/>
    <xf numFmtId="0" fontId="8" fillId="24" borderId="13" applyNumberFormat="0" applyFont="0" applyAlignment="0" applyProtection="0"/>
    <xf numFmtId="0" fontId="34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1" fillId="19" borderId="3"/>
    <xf numFmtId="0" fontId="16" fillId="19" borderId="0">
      <alignment horizontal="right"/>
    </xf>
    <xf numFmtId="0" fontId="35" fillId="25" borderId="0">
      <alignment horizontal="center"/>
    </xf>
    <xf numFmtId="0" fontId="36" fillId="20" borderId="0"/>
    <xf numFmtId="0" fontId="37" fillId="22" borderId="15">
      <alignment horizontal="left" vertical="top" wrapText="1"/>
    </xf>
    <xf numFmtId="0" fontId="37" fillId="22" borderId="16">
      <alignment horizontal="left" vertical="top"/>
    </xf>
    <xf numFmtId="37" fontId="38" fillId="0" borderId="0"/>
    <xf numFmtId="0" fontId="15" fillId="19" borderId="0">
      <alignment horizontal="center"/>
    </xf>
    <xf numFmtId="0" fontId="39" fillId="0" borderId="0" applyNumberFormat="0" applyFill="0" applyBorder="0" applyAlignment="0" applyProtection="0"/>
    <xf numFmtId="0" fontId="3" fillId="19" borderId="0"/>
    <xf numFmtId="0" fontId="40" fillId="0" borderId="0" applyNumberFormat="0" applyFill="0" applyBorder="0" applyAlignment="0" applyProtection="0"/>
    <xf numFmtId="0" fontId="59" fillId="0" borderId="25" applyNumberFormat="0" applyFill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/>
    <xf numFmtId="164" fontId="0" fillId="0" borderId="0" xfId="0" applyNumberFormat="1"/>
    <xf numFmtId="0" fontId="7" fillId="0" borderId="0" xfId="0" applyFont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0" borderId="17" xfId="0" applyFont="1" applyFill="1" applyBorder="1" applyAlignment="1"/>
    <xf numFmtId="0" fontId="5" fillId="0" borderId="0" xfId="0" applyFont="1" applyAlignment="1"/>
    <xf numFmtId="3" fontId="8" fillId="0" borderId="0" xfId="0" applyNumberFormat="1" applyFont="1"/>
    <xf numFmtId="3" fontId="1" fillId="0" borderId="0" xfId="0" applyNumberFormat="1" applyFont="1"/>
    <xf numFmtId="0" fontId="1" fillId="0" borderId="19" xfId="56" applyFont="1" applyBorder="1"/>
    <xf numFmtId="0" fontId="44" fillId="0" borderId="0" xfId="56" applyFont="1" applyFill="1" applyAlignment="1">
      <alignment vertical="top" wrapText="1"/>
    </xf>
    <xf numFmtId="3" fontId="44" fillId="0" borderId="20" xfId="56" applyNumberFormat="1" applyFont="1" applyBorder="1" applyAlignment="1">
      <alignment vertical="center"/>
    </xf>
    <xf numFmtId="0" fontId="0" fillId="0" borderId="0" xfId="0" applyFill="1" applyBorder="1"/>
    <xf numFmtId="0" fontId="7" fillId="0" borderId="0" xfId="56" applyFont="1" applyAlignment="1">
      <alignment vertical="center"/>
    </xf>
    <xf numFmtId="164" fontId="1" fillId="0" borderId="21" xfId="56" applyNumberFormat="1" applyFont="1" applyBorder="1"/>
    <xf numFmtId="3" fontId="44" fillId="0" borderId="0" xfId="56" applyNumberFormat="1" applyFont="1" applyBorder="1" applyAlignment="1">
      <alignment vertical="center"/>
    </xf>
    <xf numFmtId="0" fontId="8" fillId="0" borderId="0" xfId="0" applyFont="1"/>
    <xf numFmtId="164" fontId="1" fillId="0" borderId="20" xfId="56" applyNumberFormat="1" applyFont="1" applyBorder="1"/>
    <xf numFmtId="169" fontId="44" fillId="0" borderId="20" xfId="56" applyNumberFormat="1" applyFont="1" applyBorder="1"/>
    <xf numFmtId="169" fontId="44" fillId="0" borderId="0" xfId="56" applyNumberFormat="1" applyFont="1" applyBorder="1" applyAlignment="1">
      <alignment horizontal="right"/>
    </xf>
    <xf numFmtId="169" fontId="1" fillId="0" borderId="0" xfId="0" applyNumberFormat="1" applyFont="1" applyBorder="1"/>
    <xf numFmtId="169" fontId="1" fillId="0" borderId="0" xfId="0" applyNumberFormat="1" applyFont="1" applyFill="1" applyBorder="1"/>
    <xf numFmtId="169" fontId="4" fillId="0" borderId="0" xfId="0" applyNumberFormat="1" applyFont="1"/>
    <xf numFmtId="169" fontId="4" fillId="0" borderId="0" xfId="0" applyNumberFormat="1" applyFont="1" applyFill="1"/>
    <xf numFmtId="169" fontId="1" fillId="0" borderId="0" xfId="0" applyNumberFormat="1" applyFont="1"/>
    <xf numFmtId="169" fontId="1" fillId="0" borderId="0" xfId="0" applyNumberFormat="1" applyFont="1" applyFill="1"/>
    <xf numFmtId="169" fontId="44" fillId="0" borderId="20" xfId="56" applyNumberFormat="1" applyFont="1" applyBorder="1" applyAlignment="1">
      <alignment horizontal="right"/>
    </xf>
    <xf numFmtId="0" fontId="45" fillId="0" borderId="0" xfId="0" applyFont="1"/>
    <xf numFmtId="0" fontId="1" fillId="0" borderId="0" xfId="0" applyFont="1" applyBorder="1"/>
    <xf numFmtId="0" fontId="46" fillId="0" borderId="0" xfId="0" applyFont="1" applyBorder="1"/>
    <xf numFmtId="169" fontId="46" fillId="0" borderId="0" xfId="0" applyNumberFormat="1" applyFont="1" applyBorder="1"/>
    <xf numFmtId="169" fontId="46" fillId="0" borderId="22" xfId="0" applyNumberFormat="1" applyFont="1" applyBorder="1"/>
    <xf numFmtId="0" fontId="46" fillId="0" borderId="22" xfId="0" applyFont="1" applyBorder="1"/>
    <xf numFmtId="169" fontId="47" fillId="0" borderId="0" xfId="0" applyNumberFormat="1" applyFont="1" applyBorder="1"/>
    <xf numFmtId="0" fontId="47" fillId="0" borderId="0" xfId="0" applyFont="1" applyBorder="1" applyAlignment="1">
      <alignment horizontal="left"/>
    </xf>
    <xf numFmtId="0" fontId="48" fillId="0" borderId="19" xfId="56" applyFont="1" applyBorder="1"/>
    <xf numFmtId="164" fontId="48" fillId="0" borderId="20" xfId="56" applyNumberFormat="1" applyFont="1" applyBorder="1"/>
    <xf numFmtId="0" fontId="3" fillId="0" borderId="0" xfId="0" applyFont="1"/>
    <xf numFmtId="0" fontId="50" fillId="0" borderId="0" xfId="60" applyFont="1"/>
    <xf numFmtId="0" fontId="8" fillId="0" borderId="0" xfId="56"/>
    <xf numFmtId="0" fontId="51" fillId="0" borderId="0" xfId="56" applyFont="1" applyAlignment="1">
      <alignment vertical="center" wrapText="1"/>
    </xf>
    <xf numFmtId="0" fontId="50" fillId="0" borderId="0" xfId="56" applyFont="1"/>
    <xf numFmtId="0" fontId="8" fillId="0" borderId="0" xfId="56" applyFont="1"/>
    <xf numFmtId="0" fontId="52" fillId="0" borderId="0" xfId="56" applyFont="1" applyFill="1" applyAlignment="1">
      <alignment vertical="center" wrapText="1"/>
    </xf>
    <xf numFmtId="0" fontId="7" fillId="0" borderId="0" xfId="56" applyFont="1" applyAlignment="1">
      <alignment wrapText="1"/>
    </xf>
    <xf numFmtId="0" fontId="52" fillId="0" borderId="0" xfId="56" applyFont="1" applyFill="1" applyAlignment="1">
      <alignment vertical="center"/>
    </xf>
    <xf numFmtId="0" fontId="53" fillId="0" borderId="0" xfId="56" applyFont="1" applyAlignment="1">
      <alignment horizontal="justify" vertical="center" wrapText="1"/>
    </xf>
    <xf numFmtId="0" fontId="52" fillId="0" borderId="0" xfId="56" applyFont="1" applyAlignment="1">
      <alignment vertical="center" wrapText="1"/>
    </xf>
    <xf numFmtId="0" fontId="55" fillId="0" borderId="0" xfId="56" applyFont="1" applyAlignment="1">
      <alignment horizontal="justify" vertical="center" wrapText="1"/>
    </xf>
    <xf numFmtId="0" fontId="1" fillId="0" borderId="0" xfId="56" applyFont="1" applyAlignment="1">
      <alignment wrapText="1"/>
    </xf>
    <xf numFmtId="0" fontId="1" fillId="0" borderId="0" xfId="56" applyFont="1"/>
    <xf numFmtId="0" fontId="44" fillId="0" borderId="20" xfId="56" applyNumberFormat="1" applyFont="1" applyBorder="1"/>
    <xf numFmtId="0" fontId="1" fillId="0" borderId="0" xfId="0" applyNumberFormat="1" applyFont="1" applyBorder="1"/>
    <xf numFmtId="0" fontId="4" fillId="0" borderId="0" xfId="0" applyNumberFormat="1" applyFont="1"/>
    <xf numFmtId="0" fontId="1" fillId="0" borderId="0" xfId="0" applyNumberFormat="1" applyFont="1"/>
    <xf numFmtId="0" fontId="46" fillId="0" borderId="0" xfId="0" applyNumberFormat="1" applyFont="1" applyBorder="1"/>
    <xf numFmtId="0" fontId="47" fillId="0" borderId="0" xfId="0" applyNumberFormat="1" applyFont="1" applyBorder="1"/>
    <xf numFmtId="0" fontId="46" fillId="0" borderId="22" xfId="0" applyNumberFormat="1" applyFont="1" applyBorder="1"/>
    <xf numFmtId="0" fontId="44" fillId="0" borderId="20" xfId="56" applyNumberFormat="1" applyFont="1" applyBorder="1" applyAlignment="1">
      <alignment vertical="center"/>
    </xf>
    <xf numFmtId="0" fontId="44" fillId="0" borderId="20" xfId="56" applyNumberFormat="1" applyFont="1" applyBorder="1" applyAlignment="1">
      <alignment horizontal="right"/>
    </xf>
    <xf numFmtId="0" fontId="1" fillId="0" borderId="0" xfId="0" applyNumberFormat="1" applyFont="1" applyFill="1" applyBorder="1"/>
    <xf numFmtId="0" fontId="4" fillId="0" borderId="0" xfId="0" applyNumberFormat="1" applyFont="1" applyFill="1"/>
    <xf numFmtId="0" fontId="1" fillId="0" borderId="0" xfId="0" applyNumberFormat="1" applyFont="1" applyFill="1"/>
    <xf numFmtId="164" fontId="44" fillId="0" borderId="20" xfId="56" applyNumberFormat="1" applyFont="1" applyBorder="1" applyAlignment="1">
      <alignment horizontal="right"/>
    </xf>
    <xf numFmtId="164" fontId="46" fillId="0" borderId="0" xfId="0" applyNumberFormat="1" applyFont="1" applyBorder="1"/>
    <xf numFmtId="164" fontId="47" fillId="0" borderId="0" xfId="0" applyNumberFormat="1" applyFont="1" applyBorder="1"/>
    <xf numFmtId="164" fontId="44" fillId="0" borderId="20" xfId="56" applyNumberFormat="1" applyFont="1" applyBorder="1"/>
    <xf numFmtId="164" fontId="1" fillId="0" borderId="0" xfId="0" applyNumberFormat="1" applyFont="1" applyFill="1" applyBorder="1"/>
    <xf numFmtId="164" fontId="4" fillId="0" borderId="0" xfId="0" applyNumberFormat="1" applyFont="1" applyFill="1"/>
    <xf numFmtId="164" fontId="1" fillId="0" borderId="0" xfId="0" applyNumberFormat="1" applyFont="1" applyFill="1"/>
    <xf numFmtId="3" fontId="44" fillId="0" borderId="23" xfId="56" applyNumberFormat="1" applyFont="1" applyBorder="1" applyAlignment="1">
      <alignment vertical="center"/>
    </xf>
    <xf numFmtId="169" fontId="44" fillId="0" borderId="23" xfId="56" applyNumberFormat="1" applyFont="1" applyBorder="1"/>
    <xf numFmtId="169" fontId="44" fillId="0" borderId="23" xfId="56" applyNumberFormat="1" applyFont="1" applyBorder="1" applyAlignment="1">
      <alignment horizontal="right"/>
    </xf>
    <xf numFmtId="169" fontId="3" fillId="0" borderId="23" xfId="56" applyNumberFormat="1" applyFont="1" applyBorder="1" applyAlignment="1">
      <alignment horizontal="right"/>
    </xf>
    <xf numFmtId="169" fontId="3" fillId="0" borderId="20" xfId="56" applyNumberFormat="1" applyFont="1" applyBorder="1"/>
    <xf numFmtId="169" fontId="1" fillId="0" borderId="20" xfId="56" applyNumberFormat="1" applyFont="1" applyBorder="1"/>
    <xf numFmtId="169" fontId="44" fillId="0" borderId="0" xfId="56" applyNumberFormat="1" applyFont="1" applyBorder="1"/>
    <xf numFmtId="169" fontId="4" fillId="0" borderId="0" xfId="0" applyNumberFormat="1" applyFont="1" applyFill="1" applyBorder="1"/>
    <xf numFmtId="0" fontId="44" fillId="0" borderId="23" xfId="56" applyNumberFormat="1" applyFont="1" applyBorder="1"/>
    <xf numFmtId="0" fontId="4" fillId="0" borderId="0" xfId="0" applyNumberFormat="1" applyFont="1" applyFill="1" applyBorder="1"/>
    <xf numFmtId="0" fontId="44" fillId="0" borderId="23" xfId="56" applyNumberFormat="1" applyFont="1" applyBorder="1" applyAlignment="1">
      <alignment horizontal="right"/>
    </xf>
    <xf numFmtId="169" fontId="46" fillId="0" borderId="24" xfId="0" applyNumberFormat="1" applyFont="1" applyBorder="1"/>
    <xf numFmtId="0" fontId="44" fillId="0" borderId="0" xfId="56" applyNumberFormat="1" applyFont="1" applyBorder="1" applyAlignment="1">
      <alignment horizontal="right"/>
    </xf>
    <xf numFmtId="0" fontId="56" fillId="0" borderId="0" xfId="56" applyNumberFormat="1" applyFont="1" applyBorder="1" applyAlignment="1">
      <alignment horizontal="right"/>
    </xf>
    <xf numFmtId="0" fontId="57" fillId="26" borderId="0" xfId="0" applyNumberFormat="1" applyFont="1" applyFill="1" applyBorder="1"/>
    <xf numFmtId="0" fontId="58" fillId="26" borderId="0" xfId="0" applyNumberFormat="1" applyFont="1" applyFill="1" applyBorder="1"/>
    <xf numFmtId="0" fontId="57" fillId="0" borderId="0" xfId="0" applyNumberFormat="1" applyFont="1" applyBorder="1"/>
    <xf numFmtId="0" fontId="58" fillId="0" borderId="0" xfId="0" applyNumberFormat="1" applyFont="1" applyBorder="1"/>
    <xf numFmtId="164" fontId="56" fillId="0" borderId="0" xfId="56" applyNumberFormat="1" applyFont="1" applyBorder="1" applyAlignment="1">
      <alignment horizontal="right"/>
    </xf>
    <xf numFmtId="0" fontId="44" fillId="0" borderId="0" xfId="56" applyNumberFormat="1" applyFont="1" applyBorder="1"/>
    <xf numFmtId="164" fontId="44" fillId="0" borderId="0" xfId="56" applyNumberFormat="1" applyFont="1" applyBorder="1"/>
    <xf numFmtId="164" fontId="57" fillId="26" borderId="0" xfId="0" applyNumberFormat="1" applyFont="1" applyFill="1" applyBorder="1"/>
    <xf numFmtId="164" fontId="58" fillId="26" borderId="0" xfId="0" applyNumberFormat="1" applyFont="1" applyFill="1" applyBorder="1"/>
    <xf numFmtId="164" fontId="44" fillId="0" borderId="0" xfId="56" applyNumberFormat="1" applyFont="1" applyBorder="1" applyAlignment="1">
      <alignment horizontal="right"/>
    </xf>
    <xf numFmtId="164" fontId="57" fillId="0" borderId="0" xfId="0" applyNumberFormat="1" applyFont="1" applyBorder="1"/>
    <xf numFmtId="164" fontId="58" fillId="0" borderId="0" xfId="0" applyNumberFormat="1" applyFont="1" applyBorder="1"/>
    <xf numFmtId="169" fontId="44" fillId="0" borderId="0" xfId="56" applyNumberFormat="1" applyFont="1" applyBorder="1" applyAlignment="1">
      <alignment vertical="center"/>
    </xf>
    <xf numFmtId="0" fontId="1" fillId="0" borderId="0" xfId="0" applyFont="1" applyFill="1"/>
    <xf numFmtId="1" fontId="3" fillId="0" borderId="0" xfId="0" applyNumberFormat="1" applyFont="1" applyFill="1" applyAlignment="1">
      <alignment horizontal="right" vertical="top"/>
    </xf>
    <xf numFmtId="0" fontId="3" fillId="0" borderId="19" xfId="56" applyFont="1" applyFill="1" applyBorder="1"/>
    <xf numFmtId="49" fontId="3" fillId="0" borderId="20" xfId="56" applyNumberFormat="1" applyFont="1" applyFill="1" applyBorder="1" applyAlignment="1">
      <alignment horizontal="right"/>
    </xf>
    <xf numFmtId="0" fontId="3" fillId="0" borderId="20" xfId="56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/>
    <xf numFmtId="0" fontId="56" fillId="0" borderId="0" xfId="0" applyFont="1"/>
    <xf numFmtId="0" fontId="60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170" fontId="50" fillId="0" borderId="0" xfId="58" applyNumberFormat="1" applyFont="1" applyAlignment="1">
      <alignment horizontal="right" wrapText="1"/>
    </xf>
    <xf numFmtId="14" fontId="50" fillId="0" borderId="0" xfId="58" applyNumberFormat="1" applyFont="1" applyAlignment="1">
      <alignment horizontal="right" wrapText="1"/>
    </xf>
    <xf numFmtId="0" fontId="59" fillId="0" borderId="25" xfId="80"/>
    <xf numFmtId="0" fontId="8" fillId="0" borderId="0" xfId="58"/>
    <xf numFmtId="0" fontId="8" fillId="0" borderId="0" xfId="60" applyFont="1" applyAlignment="1">
      <alignment horizontal="left" vertical="center" wrapText="1"/>
    </xf>
    <xf numFmtId="0" fontId="6" fillId="0" borderId="0" xfId="50" applyAlignment="1" applyProtection="1">
      <alignment vertical="center" wrapText="1"/>
    </xf>
    <xf numFmtId="1" fontId="3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center" wrapText="1"/>
    </xf>
    <xf numFmtId="1" fontId="3" fillId="0" borderId="0" xfId="0" applyNumberFormat="1" applyFont="1" applyFill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9" fillId="0" borderId="2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44" fillId="0" borderId="0" xfId="56" applyNumberFormat="1" applyFont="1" applyBorder="1" applyAlignment="1">
      <alignment vertical="center"/>
    </xf>
    <xf numFmtId="1" fontId="44" fillId="0" borderId="0" xfId="56" applyNumberFormat="1" applyFont="1" applyBorder="1"/>
    <xf numFmtId="1" fontId="1" fillId="0" borderId="0" xfId="0" applyNumberFormat="1" applyFont="1" applyFill="1" applyBorder="1"/>
    <xf numFmtId="1" fontId="4" fillId="0" borderId="0" xfId="0" applyNumberFormat="1" applyFont="1" applyFill="1" applyBorder="1"/>
    <xf numFmtId="1" fontId="44" fillId="0" borderId="0" xfId="56" applyNumberFormat="1" applyFont="1" applyBorder="1" applyAlignment="1">
      <alignment horizontal="right"/>
    </xf>
    <xf numFmtId="1" fontId="46" fillId="0" borderId="0" xfId="0" applyNumberFormat="1" applyFont="1" applyBorder="1"/>
    <xf numFmtId="1" fontId="47" fillId="0" borderId="0" xfId="0" applyNumberFormat="1" applyFont="1" applyBorder="1"/>
    <xf numFmtId="164" fontId="8" fillId="0" borderId="0" xfId="0" applyNumberFormat="1" applyFont="1"/>
    <xf numFmtId="164" fontId="3" fillId="0" borderId="0" xfId="0" applyNumberFormat="1" applyFont="1" applyFill="1" applyAlignment="1">
      <alignment horizontal="center" vertical="top"/>
    </xf>
    <xf numFmtId="164" fontId="44" fillId="0" borderId="0" xfId="56" applyNumberFormat="1" applyFont="1" applyBorder="1" applyAlignment="1">
      <alignment vertical="center"/>
    </xf>
    <xf numFmtId="164" fontId="4" fillId="0" borderId="0" xfId="0" applyNumberFormat="1" applyFont="1" applyFill="1" applyBorder="1"/>
    <xf numFmtId="164" fontId="46" fillId="0" borderId="24" xfId="0" applyNumberFormat="1" applyFont="1" applyBorder="1"/>
    <xf numFmtId="164" fontId="45" fillId="0" borderId="0" xfId="0" applyNumberFormat="1" applyFont="1"/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11" xfId="56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Titre 1" xfId="80" builtinId="16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97542860333951E-2"/>
          <c:y val="5.0925925925925923E-2"/>
          <c:w val="0.66959110962193558"/>
          <c:h val="0.8416746864975212"/>
        </c:manualLayout>
      </c:layout>
      <c:lineChart>
        <c:grouping val="standard"/>
        <c:varyColors val="0"/>
        <c:ser>
          <c:idx val="1"/>
          <c:order val="0"/>
          <c:tx>
            <c:strRef>
              <c:f>'6.06 Graphique 1'!$A$8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B1-4305-8FC2-A6D8FC59B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1-4305-8FC2-A6D8FC59B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B1-4305-8FC2-A6D8FC59B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B1-4305-8FC2-A6D8FC59B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1-4305-8FC2-A6D8FC59B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1-4305-8FC2-A6D8FC59B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1-4305-8FC2-A6D8FC59B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305-8FC2-A6D8FC59B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305-8FC2-A6D8FC59B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305-8FC2-A6D8FC59B2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305-8FC2-A6D8FC59B2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'6.06 Graphique 1'!$B$6:$H$6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'6.06 Graphique 1'!$B$8:$H$8</c:f>
              <c:numCache>
                <c:formatCode>0.0</c:formatCode>
                <c:ptCount val="7"/>
                <c:pt idx="0">
                  <c:v>68.739054290718045</c:v>
                </c:pt>
                <c:pt idx="1">
                  <c:v>67.593397046046917</c:v>
                </c:pt>
                <c:pt idx="2">
                  <c:v>67.420109119251762</c:v>
                </c:pt>
                <c:pt idx="3">
                  <c:v>67.803330689928629</c:v>
                </c:pt>
                <c:pt idx="4">
                  <c:v>65.088757396449708</c:v>
                </c:pt>
                <c:pt idx="5">
                  <c:v>63.588190764572296</c:v>
                </c:pt>
                <c:pt idx="6">
                  <c:v>63.478977741137676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0B1-4305-8FC2-A6D8FC59B2F2}"/>
            </c:ext>
          </c:extLst>
        </c:ser>
        <c:ser>
          <c:idx val="2"/>
          <c:order val="1"/>
          <c:tx>
            <c:strRef>
              <c:f>'6.06 Graphique 1'!$A$9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B1-4305-8FC2-A6D8FC59B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B1-4305-8FC2-A6D8FC59B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B1-4305-8FC2-A6D8FC59B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B1-4305-8FC2-A6D8FC59B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B1-4305-8FC2-A6D8FC59B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B1-4305-8FC2-A6D8FC59B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B1-4305-8FC2-A6D8FC59B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305-8FC2-A6D8FC59B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305-8FC2-A6D8FC59B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305-8FC2-A6D8FC59B2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305-8FC2-A6D8FC59B2F2}"/>
                </c:ext>
              </c:extLst>
            </c:dLbl>
            <c:dLbl>
              <c:idx val="11"/>
              <c:layout>
                <c:manualLayout>
                  <c:x val="0"/>
                  <c:y val="-2.3148148148148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305-8FC2-A6D8FC59B2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'6.06 Graphique 1'!$B$6:$H$6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'6.06 Graphique 1'!$B$9:$H$9</c:f>
              <c:numCache>
                <c:formatCode>0.0</c:formatCode>
                <c:ptCount val="7"/>
                <c:pt idx="0">
                  <c:v>22.504378283712782</c:v>
                </c:pt>
                <c:pt idx="1">
                  <c:v>21.285838401390095</c:v>
                </c:pt>
                <c:pt idx="2">
                  <c:v>23.070927513639909</c:v>
                </c:pt>
                <c:pt idx="3">
                  <c:v>21.411578112609039</c:v>
                </c:pt>
                <c:pt idx="4">
                  <c:v>24.334319526627219</c:v>
                </c:pt>
                <c:pt idx="5">
                  <c:v>25.359576078728235</c:v>
                </c:pt>
                <c:pt idx="6">
                  <c:v>26.463314097279472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305-8FC2-A6D8FC59B2F2}"/>
            </c:ext>
          </c:extLst>
        </c:ser>
        <c:ser>
          <c:idx val="0"/>
          <c:order val="2"/>
          <c:tx>
            <c:strRef>
              <c:f>'6.06 Graphique 1'!$A$7</c:f>
              <c:strCache>
                <c:ptCount val="1"/>
                <c:pt idx="0">
                  <c:v>Tous baccalauréats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B1-4305-8FC2-A6D8FC59B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B1-4305-8FC2-A6D8FC59B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B1-4305-8FC2-A6D8FC59B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B1-4305-8FC2-A6D8FC59B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B1-4305-8FC2-A6D8FC59B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B1-4305-8FC2-A6D8FC59B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B1-4305-8FC2-A6D8FC59B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B1-4305-8FC2-A6D8FC59B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B1-4305-8FC2-A6D8FC59B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0B1-4305-8FC2-A6D8FC59B2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B1-4305-8FC2-A6D8FC59B2F2}"/>
                </c:ext>
              </c:extLst>
            </c:dLbl>
            <c:dLbl>
              <c:idx val="11"/>
              <c:layout>
                <c:manualLayout>
                  <c:x val="0"/>
                  <c:y val="2.3148148148148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0B1-4305-8FC2-A6D8FC59B2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'6.06 Graphique 1'!$B$6:$H$6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'6.06 Graphique 1'!$B$7:$H$7</c:f>
              <c:numCache>
                <c:formatCode>0.0</c:formatCode>
                <c:ptCount val="7"/>
                <c:pt idx="0">
                  <c:v>49.803750545137376</c:v>
                </c:pt>
                <c:pt idx="1">
                  <c:v>49.420352082438818</c:v>
                </c:pt>
                <c:pt idx="2">
                  <c:v>50.832012678288429</c:v>
                </c:pt>
                <c:pt idx="3">
                  <c:v>51.722723543888435</c:v>
                </c:pt>
                <c:pt idx="4">
                  <c:v>50.750750750750754</c:v>
                </c:pt>
                <c:pt idx="5">
                  <c:v>53.009630818619577</c:v>
                </c:pt>
                <c:pt idx="6">
                  <c:v>48.812877263581491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0B1-4305-8FC2-A6D8FC59B2F2}"/>
            </c:ext>
          </c:extLst>
        </c:ser>
        <c:ser>
          <c:idx val="3"/>
          <c:order val="3"/>
          <c:tx>
            <c:strRef>
              <c:f>'6.06 Graphique 1'!$A$10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0B1-4305-8FC2-A6D8FC59B2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0B1-4305-8FC2-A6D8FC59B2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0B1-4305-8FC2-A6D8FC59B2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0B1-4305-8FC2-A6D8FC59B2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0B1-4305-8FC2-A6D8FC59B2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0B1-4305-8FC2-A6D8FC59B2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0B1-4305-8FC2-A6D8FC59B2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0B1-4305-8FC2-A6D8FC59B2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0B1-4305-8FC2-A6D8FC59B2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0B1-4305-8FC2-A6D8FC59B2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0B1-4305-8FC2-A6D8FC59B2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'6.06 Graphique 1'!$B$6:$H$6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'6.06 Graphique 1'!$B$10:$H$10</c:f>
              <c:numCache>
                <c:formatCode>0.0</c:formatCode>
                <c:ptCount val="7"/>
                <c:pt idx="0">
                  <c:v>8.7565674255691768</c:v>
                </c:pt>
                <c:pt idx="1">
                  <c:v>11.120764552562989</c:v>
                </c:pt>
                <c:pt idx="2">
                  <c:v>9.5089633671083398</c:v>
                </c:pt>
                <c:pt idx="3">
                  <c:v>10.785091197462332</c:v>
                </c:pt>
                <c:pt idx="4">
                  <c:v>10.576923076923077</c:v>
                </c:pt>
                <c:pt idx="5">
                  <c:v>11.05223315669947</c:v>
                </c:pt>
                <c:pt idx="6">
                  <c:v>10.057708161582852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0B1-4305-8FC2-A6D8FC59B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506800"/>
        <c:axId val="1"/>
      </c:lineChart>
      <c:catAx>
        <c:axId val="4515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5150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06596517064327"/>
          <c:y val="0.23495479731700203"/>
          <c:w val="0.24736079935709387"/>
          <c:h val="0.41088072324292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9525</xdr:rowOff>
    </xdr:from>
    <xdr:to>
      <xdr:col>8</xdr:col>
      <xdr:colOff>409574</xdr:colOff>
      <xdr:row>29</xdr:row>
      <xdr:rowOff>0</xdr:rowOff>
    </xdr:to>
    <xdr:graphicFrame macro="">
      <xdr:nvGraphicFramePr>
        <xdr:cNvPr id="10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showGridLines="0" zoomScaleNormal="100" zoomScaleSheetLayoutView="110" workbookViewId="0">
      <selection activeCell="A4" sqref="A4"/>
    </sheetView>
  </sheetViews>
  <sheetFormatPr baseColWidth="10" defaultRowHeight="12.75" x14ac:dyDescent="0.2"/>
  <cols>
    <col min="1" max="1" width="90.7109375" style="45" customWidth="1"/>
    <col min="2" max="16384" width="11.42578125" style="45"/>
  </cols>
  <sheetData>
    <row r="1" spans="1:1" x14ac:dyDescent="0.2">
      <c r="A1" s="44" t="s">
        <v>70</v>
      </c>
    </row>
    <row r="2" spans="1:1" x14ac:dyDescent="0.2">
      <c r="A2" s="114" t="s">
        <v>65</v>
      </c>
    </row>
    <row r="3" spans="1:1" x14ac:dyDescent="0.2">
      <c r="A3" s="115">
        <v>45316</v>
      </c>
    </row>
    <row r="4" spans="1:1" ht="20.25" thickBot="1" x14ac:dyDescent="0.35">
      <c r="A4" s="116" t="s">
        <v>66</v>
      </c>
    </row>
    <row r="5" spans="1:1" ht="13.5" thickTop="1" x14ac:dyDescent="0.2">
      <c r="A5" s="117"/>
    </row>
    <row r="6" spans="1:1" ht="25.5" x14ac:dyDescent="0.2">
      <c r="A6" s="118" t="s">
        <v>67</v>
      </c>
    </row>
    <row r="7" spans="1:1" ht="102" customHeight="1" x14ac:dyDescent="0.2">
      <c r="A7" s="119" t="s">
        <v>68</v>
      </c>
    </row>
    <row r="9" spans="1:1" ht="31.5" x14ac:dyDescent="0.2">
      <c r="A9" s="46" t="s">
        <v>59</v>
      </c>
    </row>
    <row r="10" spans="1:1" x14ac:dyDescent="0.2">
      <c r="A10" s="47"/>
    </row>
    <row r="11" spans="1:1" x14ac:dyDescent="0.2">
      <c r="A11" s="47"/>
    </row>
    <row r="12" spans="1:1" x14ac:dyDescent="0.2">
      <c r="A12" s="47"/>
    </row>
    <row r="13" spans="1:1" s="48" customFormat="1" ht="34.9" customHeight="1" x14ac:dyDescent="0.2"/>
    <row r="14" spans="1:1" ht="35.1" customHeight="1" x14ac:dyDescent="0.2">
      <c r="A14" s="49" t="s">
        <v>26</v>
      </c>
    </row>
    <row r="15" spans="1:1" x14ac:dyDescent="0.2">
      <c r="A15" s="50" t="s">
        <v>27</v>
      </c>
    </row>
    <row r="16" spans="1:1" x14ac:dyDescent="0.2">
      <c r="A16" s="50" t="s">
        <v>11</v>
      </c>
    </row>
    <row r="17" spans="1:1" x14ac:dyDescent="0.2">
      <c r="A17" s="50" t="s">
        <v>63</v>
      </c>
    </row>
    <row r="18" spans="1:1" x14ac:dyDescent="0.2">
      <c r="A18" s="50"/>
    </row>
    <row r="19" spans="1:1" x14ac:dyDescent="0.2">
      <c r="A19" s="50"/>
    </row>
    <row r="20" spans="1:1" x14ac:dyDescent="0.2">
      <c r="A20" s="50"/>
    </row>
    <row r="21" spans="1:1" x14ac:dyDescent="0.2">
      <c r="A21" s="50"/>
    </row>
    <row r="22" spans="1:1" x14ac:dyDescent="0.2">
      <c r="A22" s="50"/>
    </row>
    <row r="23" spans="1:1" ht="35.1" customHeight="1" x14ac:dyDescent="0.2">
      <c r="A23" s="51" t="s">
        <v>28</v>
      </c>
    </row>
    <row r="24" spans="1:1" ht="22.5" x14ac:dyDescent="0.2">
      <c r="A24" s="52" t="s">
        <v>29</v>
      </c>
    </row>
    <row r="25" spans="1:1" ht="33.75" x14ac:dyDescent="0.2">
      <c r="A25" s="52" t="s">
        <v>30</v>
      </c>
    </row>
    <row r="26" spans="1:1" ht="35.1" customHeight="1" x14ac:dyDescent="0.2">
      <c r="A26" s="53" t="s">
        <v>31</v>
      </c>
    </row>
    <row r="27" spans="1:1" ht="22.5" x14ac:dyDescent="0.2">
      <c r="A27" s="54" t="s">
        <v>32</v>
      </c>
    </row>
    <row r="28" spans="1:1" x14ac:dyDescent="0.2">
      <c r="A28" s="48"/>
    </row>
    <row r="29" spans="1:1" ht="22.5" x14ac:dyDescent="0.2">
      <c r="A29" s="55" t="s">
        <v>33</v>
      </c>
    </row>
    <row r="30" spans="1:1" x14ac:dyDescent="0.2">
      <c r="A30" s="56"/>
    </row>
    <row r="31" spans="1:1" x14ac:dyDescent="0.2">
      <c r="A31" s="51" t="s">
        <v>34</v>
      </c>
    </row>
    <row r="32" spans="1:1" x14ac:dyDescent="0.2">
      <c r="A32" s="56"/>
    </row>
    <row r="33" spans="1:1" x14ac:dyDescent="0.2">
      <c r="A33" s="56" t="s">
        <v>35</v>
      </c>
    </row>
    <row r="34" spans="1:1" x14ac:dyDescent="0.2">
      <c r="A34" s="56" t="s">
        <v>36</v>
      </c>
    </row>
    <row r="35" spans="1:1" x14ac:dyDescent="0.2">
      <c r="A35" s="56" t="s">
        <v>37</v>
      </c>
    </row>
    <row r="36" spans="1:1" x14ac:dyDescent="0.2">
      <c r="A36" s="56" t="s">
        <v>38</v>
      </c>
    </row>
    <row r="37" spans="1:1" x14ac:dyDescent="0.2">
      <c r="A37" s="48"/>
    </row>
    <row r="38" spans="1:1" x14ac:dyDescent="0.2">
      <c r="A38" s="48"/>
    </row>
    <row r="39" spans="1:1" x14ac:dyDescent="0.2">
      <c r="A39" s="48"/>
    </row>
    <row r="40" spans="1:1" x14ac:dyDescent="0.2">
      <c r="A40" s="48"/>
    </row>
    <row r="41" spans="1:1" x14ac:dyDescent="0.2">
      <c r="A41" s="48"/>
    </row>
    <row r="42" spans="1:1" x14ac:dyDescent="0.2">
      <c r="A42" s="48"/>
    </row>
    <row r="43" spans="1:1" x14ac:dyDescent="0.2">
      <c r="A43" s="48"/>
    </row>
    <row r="44" spans="1:1" x14ac:dyDescent="0.2">
      <c r="A44" s="48"/>
    </row>
    <row r="45" spans="1:1" x14ac:dyDescent="0.2">
      <c r="A45" s="48"/>
    </row>
    <row r="46" spans="1:1" x14ac:dyDescent="0.2">
      <c r="A46" s="48"/>
    </row>
    <row r="47" spans="1:1" x14ac:dyDescent="0.2">
      <c r="A47" s="48"/>
    </row>
    <row r="48" spans="1:1" x14ac:dyDescent="0.2">
      <c r="A48" s="48"/>
    </row>
    <row r="49" spans="1:1" x14ac:dyDescent="0.2">
      <c r="A49" s="48"/>
    </row>
    <row r="50" spans="1:1" x14ac:dyDescent="0.2">
      <c r="A50" s="48"/>
    </row>
    <row r="51" spans="1:1" x14ac:dyDescent="0.2">
      <c r="A51" s="48"/>
    </row>
    <row r="52" spans="1:1" x14ac:dyDescent="0.2">
      <c r="A52" s="48"/>
    </row>
    <row r="53" spans="1:1" x14ac:dyDescent="0.2">
      <c r="A53" s="48"/>
    </row>
    <row r="54" spans="1:1" x14ac:dyDescent="0.2">
      <c r="A54" s="48"/>
    </row>
    <row r="55" spans="1:1" x14ac:dyDescent="0.2">
      <c r="A55" s="48"/>
    </row>
    <row r="56" spans="1:1" x14ac:dyDescent="0.2">
      <c r="A56" s="48"/>
    </row>
    <row r="57" spans="1:1" x14ac:dyDescent="0.2">
      <c r="A57" s="48"/>
    </row>
    <row r="58" spans="1:1" x14ac:dyDescent="0.2">
      <c r="A58" s="48"/>
    </row>
    <row r="59" spans="1:1" x14ac:dyDescent="0.2">
      <c r="A59" s="48"/>
    </row>
    <row r="60" spans="1:1" x14ac:dyDescent="0.2">
      <c r="A60" s="48"/>
    </row>
    <row r="61" spans="1:1" x14ac:dyDescent="0.2">
      <c r="A61" s="48"/>
    </row>
    <row r="62" spans="1:1" x14ac:dyDescent="0.2">
      <c r="A62" s="48"/>
    </row>
    <row r="63" spans="1:1" x14ac:dyDescent="0.2">
      <c r="A63" s="48"/>
    </row>
    <row r="64" spans="1:1" x14ac:dyDescent="0.2">
      <c r="A64" s="48"/>
    </row>
    <row r="65" spans="1:1" x14ac:dyDescent="0.2">
      <c r="A65" s="48"/>
    </row>
    <row r="66" spans="1:1" x14ac:dyDescent="0.2">
      <c r="A66" s="48"/>
    </row>
    <row r="67" spans="1:1" x14ac:dyDescent="0.2">
      <c r="A67" s="48"/>
    </row>
    <row r="68" spans="1:1" x14ac:dyDescent="0.2">
      <c r="A68" s="48"/>
    </row>
    <row r="69" spans="1:1" x14ac:dyDescent="0.2">
      <c r="A69" s="48"/>
    </row>
    <row r="70" spans="1:1" x14ac:dyDescent="0.2">
      <c r="A70" s="48"/>
    </row>
    <row r="71" spans="1:1" x14ac:dyDescent="0.2">
      <c r="A71" s="48"/>
    </row>
    <row r="72" spans="1:1" x14ac:dyDescent="0.2">
      <c r="A72" s="48"/>
    </row>
    <row r="73" spans="1:1" x14ac:dyDescent="0.2">
      <c r="A73" s="48"/>
    </row>
    <row r="74" spans="1:1" x14ac:dyDescent="0.2">
      <c r="A74" s="48"/>
    </row>
    <row r="75" spans="1:1" x14ac:dyDescent="0.2">
      <c r="A75" s="48"/>
    </row>
    <row r="76" spans="1:1" x14ac:dyDescent="0.2">
      <c r="A76" s="48"/>
    </row>
    <row r="77" spans="1:1" x14ac:dyDescent="0.2">
      <c r="A77" s="48"/>
    </row>
    <row r="78" spans="1:1" x14ac:dyDescent="0.2">
      <c r="A78" s="48"/>
    </row>
    <row r="79" spans="1:1" x14ac:dyDescent="0.2">
      <c r="A79" s="48"/>
    </row>
    <row r="80" spans="1:1" x14ac:dyDescent="0.2">
      <c r="A80" s="48"/>
    </row>
    <row r="81" spans="1:1" x14ac:dyDescent="0.2">
      <c r="A81" s="48"/>
    </row>
    <row r="82" spans="1:1" x14ac:dyDescent="0.2">
      <c r="A82" s="48"/>
    </row>
    <row r="83" spans="1:1" x14ac:dyDescent="0.2">
      <c r="A83" s="48"/>
    </row>
    <row r="84" spans="1:1" x14ac:dyDescent="0.2">
      <c r="A84" s="48"/>
    </row>
    <row r="85" spans="1:1" x14ac:dyDescent="0.2">
      <c r="A85" s="48"/>
    </row>
    <row r="86" spans="1:1" x14ac:dyDescent="0.2">
      <c r="A86" s="48"/>
    </row>
    <row r="87" spans="1:1" x14ac:dyDescent="0.2">
      <c r="A87" s="48"/>
    </row>
    <row r="88" spans="1:1" x14ac:dyDescent="0.2">
      <c r="A88" s="48"/>
    </row>
    <row r="89" spans="1:1" x14ac:dyDescent="0.2">
      <c r="A89" s="48"/>
    </row>
    <row r="90" spans="1:1" x14ac:dyDescent="0.2">
      <c r="A90" s="48"/>
    </row>
    <row r="91" spans="1:1" x14ac:dyDescent="0.2">
      <c r="A91" s="48"/>
    </row>
    <row r="92" spans="1:1" x14ac:dyDescent="0.2">
      <c r="A92" s="48"/>
    </row>
    <row r="93" spans="1:1" x14ac:dyDescent="0.2">
      <c r="A93" s="48"/>
    </row>
    <row r="94" spans="1:1" x14ac:dyDescent="0.2">
      <c r="A94" s="48"/>
    </row>
    <row r="95" spans="1:1" x14ac:dyDescent="0.2">
      <c r="A95" s="48"/>
    </row>
    <row r="96" spans="1:1" x14ac:dyDescent="0.2">
      <c r="A96" s="48"/>
    </row>
    <row r="97" spans="1:1" x14ac:dyDescent="0.2">
      <c r="A97" s="48"/>
    </row>
    <row r="98" spans="1:1" x14ac:dyDescent="0.2">
      <c r="A98" s="48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32"/>
  <sheetViews>
    <sheetView showGridLines="0" zoomScaleNormal="100" workbookViewId="0">
      <selection activeCell="L26" sqref="L26"/>
    </sheetView>
  </sheetViews>
  <sheetFormatPr baseColWidth="10" defaultRowHeight="12.75" x14ac:dyDescent="0.2"/>
  <cols>
    <col min="1" max="1" width="20.42578125" customWidth="1"/>
    <col min="8" max="8" width="9.7109375" customWidth="1"/>
  </cols>
  <sheetData>
    <row r="1" spans="1:8" ht="15" x14ac:dyDescent="0.25">
      <c r="A1" s="12" t="s">
        <v>60</v>
      </c>
    </row>
    <row r="3" spans="1:8" x14ac:dyDescent="0.2">
      <c r="A3" s="19" t="s">
        <v>20</v>
      </c>
    </row>
    <row r="4" spans="1:8" x14ac:dyDescent="0.2">
      <c r="A4" s="22" t="s">
        <v>4</v>
      </c>
    </row>
    <row r="5" spans="1:8" x14ac:dyDescent="0.2">
      <c r="A5" s="22"/>
    </row>
    <row r="6" spans="1:8" x14ac:dyDescent="0.2">
      <c r="A6" s="105"/>
      <c r="B6" s="106" t="s">
        <v>12</v>
      </c>
      <c r="C6" s="106" t="s">
        <v>13</v>
      </c>
      <c r="D6" s="106" t="s">
        <v>14</v>
      </c>
      <c r="E6" s="106" t="s">
        <v>15</v>
      </c>
      <c r="F6" s="107" t="s">
        <v>16</v>
      </c>
      <c r="G6" s="107">
        <v>2021</v>
      </c>
      <c r="H6" s="107">
        <v>2022</v>
      </c>
    </row>
    <row r="7" spans="1:8" x14ac:dyDescent="0.2">
      <c r="A7" s="41" t="s">
        <v>19</v>
      </c>
      <c r="B7" s="42">
        <f>+'6.06 Tableau 2'!$D7</f>
        <v>49.803750545137376</v>
      </c>
      <c r="C7" s="42">
        <f>+'6.06 Tableau 2'!$F7</f>
        <v>49.420352082438818</v>
      </c>
      <c r="D7" s="42">
        <f>+'6.06 Tableau 2'!$H7</f>
        <v>50.832012678288429</v>
      </c>
      <c r="E7" s="42">
        <f>+'6.06 Tableau 2'!$J7</f>
        <v>51.722723543888435</v>
      </c>
      <c r="F7" s="42">
        <f>+'6.06 Tableau 2'!$L7</f>
        <v>50.750750750750754</v>
      </c>
      <c r="G7" s="42">
        <f>+'6.06 Tableau 2'!$N7</f>
        <v>53.009630818619577</v>
      </c>
      <c r="H7" s="42">
        <f>+'6.06 Tableau 2'!P7</f>
        <v>48.812877263581491</v>
      </c>
    </row>
    <row r="8" spans="1:8" x14ac:dyDescent="0.2">
      <c r="A8" s="15" t="s">
        <v>5</v>
      </c>
      <c r="B8" s="23">
        <f>+'6.06 Tableau 2'!$D12</f>
        <v>68.739054290718045</v>
      </c>
      <c r="C8" s="23">
        <f>+'6.06 Tableau 2'!$F12</f>
        <v>67.593397046046917</v>
      </c>
      <c r="D8" s="23">
        <f>+'6.06 Tableau 2'!$H12</f>
        <v>67.420109119251762</v>
      </c>
      <c r="E8" s="23">
        <f>+'6.06 Tableau 2'!$J12</f>
        <v>67.803330689928629</v>
      </c>
      <c r="F8" s="23">
        <f>+'6.06 Tableau 2'!$L12</f>
        <v>65.088757396449708</v>
      </c>
      <c r="G8" s="23">
        <f>+'6.06 Tableau 2'!$N12</f>
        <v>63.588190764572296</v>
      </c>
      <c r="H8" s="23">
        <f>+'6.06 Tableau 2'!P12</f>
        <v>63.478977741137676</v>
      </c>
    </row>
    <row r="9" spans="1:8" x14ac:dyDescent="0.2">
      <c r="A9" s="15" t="s">
        <v>17</v>
      </c>
      <c r="B9" s="23">
        <f>+'6.06 Tableau 2'!$D17</f>
        <v>22.504378283712782</v>
      </c>
      <c r="C9" s="23">
        <f>+'6.06 Tableau 2'!$F17</f>
        <v>21.285838401390095</v>
      </c>
      <c r="D9" s="23">
        <f>+'6.06 Tableau 2'!$H17</f>
        <v>23.070927513639909</v>
      </c>
      <c r="E9" s="23">
        <f>+'6.06 Tableau 2'!$J17</f>
        <v>21.411578112609039</v>
      </c>
      <c r="F9" s="23">
        <f>+'6.06 Tableau 2'!$L17</f>
        <v>24.334319526627219</v>
      </c>
      <c r="G9" s="23">
        <f>+'6.06 Tableau 2'!$N17</f>
        <v>25.359576078728235</v>
      </c>
      <c r="H9" s="23">
        <f>+'6.06 Tableau 2'!P17</f>
        <v>26.463314097279472</v>
      </c>
    </row>
    <row r="10" spans="1:8" x14ac:dyDescent="0.2">
      <c r="A10" s="11" t="s">
        <v>18</v>
      </c>
      <c r="B10" s="20">
        <f>+'6.06 Tableau 2'!D21</f>
        <v>8.7565674255691768</v>
      </c>
      <c r="C10" s="20">
        <f>+'6.06 Tableau 2'!$F21</f>
        <v>11.120764552562989</v>
      </c>
      <c r="D10" s="20">
        <f>+'6.06 Tableau 2'!$H21</f>
        <v>9.5089633671083398</v>
      </c>
      <c r="E10" s="20">
        <f>+'6.06 Tableau 2'!$J21</f>
        <v>10.785091197462332</v>
      </c>
      <c r="F10" s="20">
        <f>+'6.06 Tableau 2'!$L21</f>
        <v>10.576923076923077</v>
      </c>
      <c r="G10" s="20">
        <f>+'6.06 Tableau 2'!$N21</f>
        <v>11.05223315669947</v>
      </c>
      <c r="H10" s="20">
        <f>+'6.06 Tableau 2'!P21</f>
        <v>10.057708161582852</v>
      </c>
    </row>
    <row r="11" spans="1:8" x14ac:dyDescent="0.2">
      <c r="A11" s="43" t="s">
        <v>62</v>
      </c>
      <c r="G11" s="4" t="s">
        <v>72</v>
      </c>
    </row>
    <row r="30" spans="1:10" x14ac:dyDescent="0.2">
      <c r="C30" s="4" t="s">
        <v>61</v>
      </c>
    </row>
    <row r="31" spans="1:10" x14ac:dyDescent="0.2">
      <c r="C31" s="4"/>
    </row>
    <row r="32" spans="1:10" x14ac:dyDescent="0.2">
      <c r="A32" s="121" t="s">
        <v>21</v>
      </c>
      <c r="B32" s="121"/>
      <c r="C32" s="121"/>
      <c r="D32" s="121"/>
      <c r="E32" s="121"/>
      <c r="F32" s="121"/>
      <c r="G32" s="121"/>
      <c r="H32" s="121"/>
      <c r="I32" s="121"/>
      <c r="J32" s="121"/>
    </row>
  </sheetData>
  <mergeCells count="1">
    <mergeCell ref="A32:J32"/>
  </mergeCells>
  <pageMargins left="0.7" right="0.7" top="0.75" bottom="0.75" header="0.3" footer="0.3"/>
  <pageSetup paperSize="9" scale="89" orientation="landscape" r:id="rId1"/>
  <ignoredErrors>
    <ignoredError sqref="B6:E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154"/>
  <sheetViews>
    <sheetView showGridLines="0" zoomScaleNormal="100" workbookViewId="0">
      <selection activeCell="A32" sqref="A32:Y32"/>
    </sheetView>
  </sheetViews>
  <sheetFormatPr baseColWidth="10" defaultRowHeight="12.75" zeroHeight="1" x14ac:dyDescent="0.2"/>
  <cols>
    <col min="1" max="1" width="13.5703125" customWidth="1"/>
    <col min="2" max="2" width="44.85546875" customWidth="1"/>
    <col min="3" max="3" width="6.5703125" bestFit="1" customWidth="1"/>
    <col min="4" max="4" width="6.5703125" customWidth="1"/>
    <col min="5" max="5" width="6.5703125" bestFit="1" customWidth="1"/>
    <col min="6" max="6" width="6.5703125" customWidth="1"/>
    <col min="7" max="15" width="6.7109375" customWidth="1"/>
    <col min="16" max="16" width="6.7109375" style="7" customWidth="1"/>
    <col min="17" max="17" width="8.42578125" bestFit="1" customWidth="1"/>
    <col min="18" max="18" width="9.140625" customWidth="1"/>
    <col min="19" max="19" width="6.28515625" style="18" customWidth="1"/>
    <col min="20" max="20" width="7.85546875" customWidth="1"/>
  </cols>
  <sheetData>
    <row r="1" spans="1:23" ht="15" x14ac:dyDescent="0.25">
      <c r="A1" s="12" t="s">
        <v>60</v>
      </c>
      <c r="B1" s="12"/>
    </row>
    <row r="2" spans="1:23" x14ac:dyDescent="0.2"/>
    <row r="3" spans="1:23" x14ac:dyDescent="0.2">
      <c r="A3" s="8" t="s">
        <v>11</v>
      </c>
      <c r="E3" s="7"/>
      <c r="F3" s="7"/>
    </row>
    <row r="4" spans="1:23" x14ac:dyDescent="0.2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6"/>
      <c r="Q4" s="2"/>
      <c r="R4" s="2"/>
      <c r="S4" s="3"/>
      <c r="T4" s="2"/>
    </row>
    <row r="5" spans="1:23" s="2" customFormat="1" ht="22.5" customHeight="1" x14ac:dyDescent="0.2">
      <c r="A5" s="103"/>
      <c r="B5" s="103"/>
      <c r="C5" s="122">
        <v>2016</v>
      </c>
      <c r="D5" s="122"/>
      <c r="E5" s="122">
        <v>2017</v>
      </c>
      <c r="F5" s="122"/>
      <c r="G5" s="122">
        <v>2018</v>
      </c>
      <c r="H5" s="122"/>
      <c r="I5" s="122">
        <v>2019</v>
      </c>
      <c r="J5" s="122"/>
      <c r="K5" s="104">
        <v>2020</v>
      </c>
      <c r="L5" s="104"/>
      <c r="M5" s="122">
        <v>2021</v>
      </c>
      <c r="N5" s="122"/>
      <c r="O5" s="120">
        <v>2022</v>
      </c>
      <c r="P5" s="137"/>
      <c r="Q5" s="128" t="s">
        <v>73</v>
      </c>
      <c r="R5" s="128"/>
      <c r="S5" s="128" t="s">
        <v>74</v>
      </c>
      <c r="T5" s="128"/>
    </row>
    <row r="6" spans="1:23" s="1" customFormat="1" ht="11.25" customHeight="1" x14ac:dyDescent="0.2">
      <c r="A6" s="123" t="s">
        <v>22</v>
      </c>
      <c r="B6" s="16" t="s">
        <v>58</v>
      </c>
      <c r="C6" s="17">
        <f>1783+510</f>
        <v>2293</v>
      </c>
      <c r="D6" s="17"/>
      <c r="E6" s="64">
        <f>521+1808</f>
        <v>2329</v>
      </c>
      <c r="F6" s="17"/>
      <c r="G6" s="17">
        <f>516+2008</f>
        <v>2524</v>
      </c>
      <c r="H6" s="17"/>
      <c r="I6" s="17">
        <f>470+1968</f>
        <v>2438</v>
      </c>
      <c r="J6" s="17"/>
      <c r="K6" s="17">
        <f>527+2137</f>
        <v>2664</v>
      </c>
      <c r="L6" s="76"/>
      <c r="M6" s="76">
        <f>497+1995</f>
        <v>2492</v>
      </c>
      <c r="N6" s="21"/>
      <c r="O6" s="129">
        <v>2485</v>
      </c>
      <c r="P6" s="138"/>
      <c r="Q6" s="21"/>
      <c r="R6" s="102"/>
      <c r="S6" s="21"/>
      <c r="T6" s="30"/>
      <c r="U6" s="14"/>
      <c r="V6" s="14"/>
    </row>
    <row r="7" spans="1:23" s="1" customFormat="1" ht="11.25" x14ac:dyDescent="0.2">
      <c r="A7" s="124"/>
      <c r="B7" s="16" t="s">
        <v>2</v>
      </c>
      <c r="C7" s="57">
        <f>+C12+C17+C21</f>
        <v>1142</v>
      </c>
      <c r="D7" s="24">
        <f>+C7/C6*100</f>
        <v>49.803750545137376</v>
      </c>
      <c r="E7" s="57">
        <f>+E12+E17+E21</f>
        <v>1151</v>
      </c>
      <c r="F7" s="24">
        <f>+E7/E6*100</f>
        <v>49.420352082438818</v>
      </c>
      <c r="G7" s="57">
        <f>+G12+G17+G21</f>
        <v>1283</v>
      </c>
      <c r="H7" s="72">
        <f>+G7/G6*100</f>
        <v>50.832012678288429</v>
      </c>
      <c r="I7" s="57">
        <f>+I12+I17+I21</f>
        <v>1261</v>
      </c>
      <c r="J7" s="24">
        <f>+I7/I6*100</f>
        <v>51.722723543888435</v>
      </c>
      <c r="K7" s="57">
        <f>+K12+K17+K21</f>
        <v>1352</v>
      </c>
      <c r="L7" s="77">
        <f>+K7/K6*100</f>
        <v>50.750750750750754</v>
      </c>
      <c r="M7" s="84">
        <f>+M12+M17+M21</f>
        <v>1321</v>
      </c>
      <c r="N7" s="82">
        <f>+M7/M6*100</f>
        <v>53.009630818619577</v>
      </c>
      <c r="O7" s="130">
        <f>+O12+O17+O21</f>
        <v>1213</v>
      </c>
      <c r="P7" s="96">
        <f>+O7/O6*100</f>
        <v>48.812877263581491</v>
      </c>
      <c r="Q7" s="95">
        <f>+Q12+Q17+Q21</f>
        <v>680</v>
      </c>
      <c r="R7" s="82">
        <f>+Q7/O7*100</f>
        <v>56.059356966199502</v>
      </c>
      <c r="S7" s="95">
        <f>+S12+S17+S21</f>
        <v>533</v>
      </c>
      <c r="T7" s="96">
        <f t="shared" ref="T7:T24" si="0">+S7/O7*100</f>
        <v>43.940643033800498</v>
      </c>
    </row>
    <row r="8" spans="1:23" s="5" customFormat="1" ht="11.25" x14ac:dyDescent="0.2">
      <c r="A8" s="124"/>
      <c r="B8" s="9" t="s">
        <v>3</v>
      </c>
      <c r="C8" s="58">
        <f>+C13+C18+C22</f>
        <v>886</v>
      </c>
      <c r="D8" s="26">
        <f>+C8/C6*100</f>
        <v>38.639337112952468</v>
      </c>
      <c r="E8" s="58">
        <f>+E13+E18+E22</f>
        <v>903</v>
      </c>
      <c r="F8" s="26">
        <f>+E8/E6*100</f>
        <v>38.772005152425933</v>
      </c>
      <c r="G8" s="66">
        <f>+G13+G18+G22</f>
        <v>942</v>
      </c>
      <c r="H8" s="73">
        <f>+G8/G6*100</f>
        <v>37.321711568938191</v>
      </c>
      <c r="I8" s="66">
        <f>+I13+I18+I22</f>
        <v>993</v>
      </c>
      <c r="J8" s="27">
        <f>+I8/I6*100</f>
        <v>40.730106644790816</v>
      </c>
      <c r="K8" s="66">
        <f>+K13+K18+K22</f>
        <v>1053</v>
      </c>
      <c r="L8" s="27">
        <f>+K8/K6*100</f>
        <v>39.527027027027032</v>
      </c>
      <c r="M8" s="66">
        <f>+M13+M18+M22</f>
        <v>1053</v>
      </c>
      <c r="N8" s="27">
        <f>+M8/M6*100</f>
        <v>42.255216693418937</v>
      </c>
      <c r="O8" s="131">
        <f>+O13+O18+O22</f>
        <v>907</v>
      </c>
      <c r="P8" s="73">
        <f>+O8/O6*100</f>
        <v>36.498993963782695</v>
      </c>
      <c r="Q8" s="89">
        <f>+Q13+Q18+Q22</f>
        <v>535</v>
      </c>
      <c r="R8" s="94">
        <f t="shared" ref="R7:R24" si="1">+Q8/O8*100</f>
        <v>58.985667034178611</v>
      </c>
      <c r="S8" s="90">
        <f>+S13+S18+S22</f>
        <v>372</v>
      </c>
      <c r="T8" s="97">
        <f t="shared" si="0"/>
        <v>41.014332965821389</v>
      </c>
    </row>
    <row r="9" spans="1:23" s="1" customFormat="1" ht="11.25" x14ac:dyDescent="0.2">
      <c r="A9" s="124"/>
      <c r="B9" s="10" t="s">
        <v>24</v>
      </c>
      <c r="C9" s="59">
        <v>255</v>
      </c>
      <c r="D9" s="26">
        <f>+C9/C6*100</f>
        <v>11.120802442215439</v>
      </c>
      <c r="E9" s="59">
        <v>239</v>
      </c>
      <c r="F9" s="28">
        <f>+E9/E6*100</f>
        <v>10.261914984972091</v>
      </c>
      <c r="G9" s="67">
        <v>253</v>
      </c>
      <c r="H9" s="74">
        <f>+G9/G6*100</f>
        <v>10.02377179080824</v>
      </c>
      <c r="I9" s="67">
        <v>284</v>
      </c>
      <c r="J9" s="29">
        <f>+I9/I6*100</f>
        <v>11.648892534864643</v>
      </c>
      <c r="K9" s="67">
        <v>267</v>
      </c>
      <c r="L9" s="29">
        <f>+K9/K6*100</f>
        <v>10.022522522522523</v>
      </c>
      <c r="M9" s="85">
        <v>294</v>
      </c>
      <c r="N9" s="83">
        <f>+M9/M6*100</f>
        <v>11.797752808988763</v>
      </c>
      <c r="O9" s="132">
        <v>257</v>
      </c>
      <c r="P9" s="139">
        <f>+O9/O6*100</f>
        <v>10.3420523138833</v>
      </c>
      <c r="Q9" s="89">
        <v>119</v>
      </c>
      <c r="R9" s="94">
        <f t="shared" si="1"/>
        <v>46.303501945525291</v>
      </c>
      <c r="S9" s="91">
        <v>138</v>
      </c>
      <c r="T9" s="98">
        <f t="shared" si="0"/>
        <v>53.696498054474709</v>
      </c>
    </row>
    <row r="10" spans="1:23" s="1" customFormat="1" ht="11.25" x14ac:dyDescent="0.2">
      <c r="A10" s="124"/>
      <c r="B10" s="9" t="s">
        <v>0</v>
      </c>
      <c r="C10" s="60">
        <f>+C14+C19+C23</f>
        <v>65</v>
      </c>
      <c r="D10" s="30">
        <f>+C10/C6*100</f>
        <v>2.8347143480156998</v>
      </c>
      <c r="E10" s="60">
        <f>+E14+E19+E23</f>
        <v>67</v>
      </c>
      <c r="F10" s="30">
        <f>+E10/E6*100</f>
        <v>2.8767711464147703</v>
      </c>
      <c r="G10" s="68">
        <f>+G14+G19+G23</f>
        <v>82</v>
      </c>
      <c r="H10" s="75">
        <f>+G10/G6*100</f>
        <v>3.248811410459588</v>
      </c>
      <c r="I10" s="68">
        <f>+I14+I19+I23</f>
        <v>61</v>
      </c>
      <c r="J10" s="31">
        <f>+I10/I6*100</f>
        <v>2.5020508613617718</v>
      </c>
      <c r="K10" s="68">
        <f>+K14+K19+K23</f>
        <v>50</v>
      </c>
      <c r="L10" s="31">
        <f>+K10/K6*100</f>
        <v>1.8768768768768769</v>
      </c>
      <c r="M10" s="66">
        <f>+M14+M19+M23</f>
        <v>66</v>
      </c>
      <c r="N10" s="27">
        <f>+M10/M6*100</f>
        <v>2.6484751203852328</v>
      </c>
      <c r="O10" s="131">
        <f>+O14+O19+O23</f>
        <v>65</v>
      </c>
      <c r="P10" s="73">
        <f>+O10/O6*100</f>
        <v>2.6156941649899399</v>
      </c>
      <c r="Q10" s="89">
        <f>+Q14+Q19+Q23</f>
        <v>35</v>
      </c>
      <c r="R10" s="94">
        <f t="shared" si="1"/>
        <v>53.846153846153847</v>
      </c>
      <c r="S10" s="90">
        <f>+S14+S19+S23</f>
        <v>30</v>
      </c>
      <c r="T10" s="97">
        <f t="shared" si="0"/>
        <v>46.153846153846153</v>
      </c>
    </row>
    <row r="11" spans="1:23" s="1" customFormat="1" ht="11.25" x14ac:dyDescent="0.2">
      <c r="A11" s="124"/>
      <c r="B11" s="9" t="s">
        <v>1</v>
      </c>
      <c r="C11" s="60">
        <f>+C16+C20+C24</f>
        <v>191</v>
      </c>
      <c r="D11" s="30">
        <f>+C11/C6*100</f>
        <v>8.32969908416921</v>
      </c>
      <c r="E11" s="60">
        <f>+E16+E20+E24</f>
        <v>181</v>
      </c>
      <c r="F11" s="30">
        <f>+E11/E6*100</f>
        <v>7.7715757835981112</v>
      </c>
      <c r="G11" s="68">
        <f>+G16+G20+G24</f>
        <v>259</v>
      </c>
      <c r="H11" s="75">
        <f>+G11/G6*100</f>
        <v>10.261489698890649</v>
      </c>
      <c r="I11" s="68">
        <f>+I16+I20+I24</f>
        <v>207</v>
      </c>
      <c r="J11" s="31">
        <f>+I11/I6*100</f>
        <v>8.4905660377358494</v>
      </c>
      <c r="K11" s="68">
        <f>+K16+K20+K24</f>
        <v>249</v>
      </c>
      <c r="L11" s="31">
        <f>+K11/K6*100</f>
        <v>9.346846846846848</v>
      </c>
      <c r="M11" s="66">
        <f>+M16+M20+M24</f>
        <v>202</v>
      </c>
      <c r="N11" s="27">
        <f>+M11/M6*100</f>
        <v>8.1059390048154079</v>
      </c>
      <c r="O11" s="131">
        <f>+O16+O20+O24</f>
        <v>241</v>
      </c>
      <c r="P11" s="73">
        <f>+O11/O6*100</f>
        <v>9.6981891348088531</v>
      </c>
      <c r="Q11" s="89">
        <f>+Q16+Q20+Q24</f>
        <v>110</v>
      </c>
      <c r="R11" s="94">
        <f t="shared" si="1"/>
        <v>45.643153526970956</v>
      </c>
      <c r="S11" s="90">
        <f>+S16+S20+S24</f>
        <v>131</v>
      </c>
      <c r="T11" s="97">
        <f t="shared" si="0"/>
        <v>54.356846473029044</v>
      </c>
    </row>
    <row r="12" spans="1:23" s="3" customFormat="1" ht="11.25" customHeight="1" x14ac:dyDescent="0.2">
      <c r="A12" s="125" t="s">
        <v>8</v>
      </c>
      <c r="B12" s="16" t="s">
        <v>2</v>
      </c>
      <c r="C12" s="57">
        <f>+C13+C14+C16</f>
        <v>785</v>
      </c>
      <c r="D12" s="24">
        <f>+C12/C7*100</f>
        <v>68.739054290718045</v>
      </c>
      <c r="E12" s="65">
        <f>+E13+E14+E16</f>
        <v>778</v>
      </c>
      <c r="F12" s="32">
        <f>+E12/E7*100</f>
        <v>67.593397046046917</v>
      </c>
      <c r="G12" s="65">
        <f>+G13+G14+G16</f>
        <v>865</v>
      </c>
      <c r="H12" s="69">
        <f>+G12/G7*100</f>
        <v>67.420109119251762</v>
      </c>
      <c r="I12" s="65">
        <f>+I13+I14+I16</f>
        <v>855</v>
      </c>
      <c r="J12" s="32">
        <f>+I12/I7*100</f>
        <v>67.803330689928629</v>
      </c>
      <c r="K12" s="65">
        <f>+K13+K14+K16</f>
        <v>880</v>
      </c>
      <c r="L12" s="79">
        <f>+K12/K7*100</f>
        <v>65.088757396449708</v>
      </c>
      <c r="M12" s="86">
        <f>+M13+M14+M16</f>
        <v>840</v>
      </c>
      <c r="N12" s="25">
        <f>+M12/M7*100</f>
        <v>63.588190764572296</v>
      </c>
      <c r="O12" s="133">
        <f>+O13+O14+O16</f>
        <v>770</v>
      </c>
      <c r="P12" s="99">
        <f>+O12/O7*100</f>
        <v>63.478977741137676</v>
      </c>
      <c r="Q12" s="88">
        <f>+Q13+Q14+Q16</f>
        <v>444</v>
      </c>
      <c r="R12" s="25">
        <f t="shared" si="1"/>
        <v>57.662337662337663</v>
      </c>
      <c r="S12" s="88">
        <f>+S13+S14+S16</f>
        <v>326</v>
      </c>
      <c r="T12" s="99">
        <f>+S12/O12*100</f>
        <v>42.337662337662337</v>
      </c>
      <c r="U12" s="25"/>
      <c r="V12" s="25"/>
      <c r="W12" s="25"/>
    </row>
    <row r="13" spans="1:23" s="3" customFormat="1" ht="11.25" customHeight="1" x14ac:dyDescent="0.2">
      <c r="A13" s="125"/>
      <c r="B13" s="35" t="s">
        <v>3</v>
      </c>
      <c r="C13" s="61">
        <v>670</v>
      </c>
      <c r="D13" s="36">
        <f>+C13/C7*100</f>
        <v>58.669001751313488</v>
      </c>
      <c r="E13" s="61">
        <f>142+201+334</f>
        <v>677</v>
      </c>
      <c r="F13" s="36">
        <f>+E13/E7*100</f>
        <v>58.818418766290179</v>
      </c>
      <c r="G13" s="61">
        <f>126+198+393</f>
        <v>717</v>
      </c>
      <c r="H13" s="70">
        <f>+G13/G7*100</f>
        <v>55.884645362431797</v>
      </c>
      <c r="I13" s="61">
        <f>98+220+437</f>
        <v>755</v>
      </c>
      <c r="J13" s="36">
        <f>+I13/I7*100</f>
        <v>59.873116574147502</v>
      </c>
      <c r="K13" s="61">
        <f>104+248+425</f>
        <v>777</v>
      </c>
      <c r="L13" s="36">
        <f>+K13/K7*100</f>
        <v>57.470414201183431</v>
      </c>
      <c r="M13" s="61">
        <v>739</v>
      </c>
      <c r="N13" s="36">
        <f>+M13/M7*100</f>
        <v>55.942467827403483</v>
      </c>
      <c r="O13" s="134">
        <v>647</v>
      </c>
      <c r="P13" s="70">
        <f>+O13/O7*100</f>
        <v>53.338829348722172</v>
      </c>
      <c r="Q13" s="89">
        <v>384</v>
      </c>
      <c r="R13" s="94">
        <f t="shared" si="1"/>
        <v>59.350850077279752</v>
      </c>
      <c r="S13" s="92">
        <v>263</v>
      </c>
      <c r="T13" s="100">
        <f t="shared" si="0"/>
        <v>40.649149922720248</v>
      </c>
    </row>
    <row r="14" spans="1:23" s="3" customFormat="1" ht="11.25" customHeight="1" x14ac:dyDescent="0.2">
      <c r="A14" s="125"/>
      <c r="B14" s="35" t="s">
        <v>0</v>
      </c>
      <c r="C14" s="61">
        <v>65</v>
      </c>
      <c r="D14" s="36">
        <f>+C14/C7*100</f>
        <v>5.6917688266199651</v>
      </c>
      <c r="E14" s="61">
        <v>67</v>
      </c>
      <c r="F14" s="36">
        <f>+E14/E7*100</f>
        <v>5.8210251954821892</v>
      </c>
      <c r="G14" s="61">
        <v>82</v>
      </c>
      <c r="H14" s="70">
        <f>+G14/G7*100</f>
        <v>6.3912704598597037</v>
      </c>
      <c r="I14" s="61">
        <v>60</v>
      </c>
      <c r="J14" s="36">
        <f>+I14/I7*100</f>
        <v>4.7581284694686756</v>
      </c>
      <c r="K14" s="61">
        <v>48</v>
      </c>
      <c r="L14" s="36">
        <f>+K14/K7*100</f>
        <v>3.5502958579881656</v>
      </c>
      <c r="M14" s="61">
        <v>64</v>
      </c>
      <c r="N14" s="36">
        <f>+M14/M7*100</f>
        <v>4.8448145344436035</v>
      </c>
      <c r="O14" s="134">
        <v>63</v>
      </c>
      <c r="P14" s="70">
        <f>+O14/O7*100</f>
        <v>5.1937345424567187</v>
      </c>
      <c r="Q14" s="89">
        <v>33</v>
      </c>
      <c r="R14" s="94">
        <f t="shared" si="1"/>
        <v>52.380952380952387</v>
      </c>
      <c r="S14" s="92">
        <v>30</v>
      </c>
      <c r="T14" s="100">
        <f t="shared" si="0"/>
        <v>47.619047619047613</v>
      </c>
    </row>
    <row r="15" spans="1:23" s="3" customFormat="1" ht="11.25" customHeight="1" x14ac:dyDescent="0.2">
      <c r="A15" s="125"/>
      <c r="B15" s="40" t="s">
        <v>10</v>
      </c>
      <c r="C15" s="62">
        <v>37</v>
      </c>
      <c r="D15" s="36">
        <f>+C15/C7*100</f>
        <v>3.2399299474605949</v>
      </c>
      <c r="E15" s="62">
        <v>39</v>
      </c>
      <c r="F15" s="39">
        <f>+E15/E7*100</f>
        <v>3.3883579496090355</v>
      </c>
      <c r="G15" s="62">
        <v>44</v>
      </c>
      <c r="H15" s="71">
        <f>+G15/G7*100</f>
        <v>3.4294621979734998</v>
      </c>
      <c r="I15" s="62">
        <v>35</v>
      </c>
      <c r="J15" s="39">
        <f>+I15/I7*100</f>
        <v>2.775574940523394</v>
      </c>
      <c r="K15" s="62">
        <v>26</v>
      </c>
      <c r="L15" s="39">
        <f>+K15/K7*100</f>
        <v>1.9230769230769231</v>
      </c>
      <c r="M15" s="62">
        <v>25</v>
      </c>
      <c r="N15" s="36">
        <f>+M15/M7*100</f>
        <v>1.8925056775170326</v>
      </c>
      <c r="O15" s="135">
        <v>29</v>
      </c>
      <c r="P15" s="70"/>
      <c r="Q15" s="89">
        <v>21</v>
      </c>
      <c r="R15" s="94">
        <f t="shared" si="1"/>
        <v>72.41379310344827</v>
      </c>
      <c r="S15" s="93">
        <v>8</v>
      </c>
      <c r="T15" s="101">
        <f t="shared" si="0"/>
        <v>27.586206896551722</v>
      </c>
    </row>
    <row r="16" spans="1:23" s="3" customFormat="1" ht="11.25" customHeight="1" x14ac:dyDescent="0.2">
      <c r="A16" s="125"/>
      <c r="B16" s="35" t="s">
        <v>1</v>
      </c>
      <c r="C16" s="61">
        <v>50</v>
      </c>
      <c r="D16" s="36">
        <f>+C16/C7*100</f>
        <v>4.3782837127845884</v>
      </c>
      <c r="E16" s="61">
        <v>34</v>
      </c>
      <c r="F16" s="36">
        <f>+E16/E7*100</f>
        <v>2.9539530842745436</v>
      </c>
      <c r="G16" s="61">
        <v>66</v>
      </c>
      <c r="H16" s="70">
        <f>+G16/G7*100</f>
        <v>5.1441932969602489</v>
      </c>
      <c r="I16" s="61">
        <v>40</v>
      </c>
      <c r="J16" s="36">
        <f>+I16/I7*100</f>
        <v>3.1720856463124503</v>
      </c>
      <c r="K16" s="61">
        <v>55</v>
      </c>
      <c r="L16" s="36">
        <f>+K16/K7*100</f>
        <v>4.0680473372781067</v>
      </c>
      <c r="M16" s="61">
        <v>37</v>
      </c>
      <c r="N16" s="36">
        <f>+M16/M7*100</f>
        <v>2.8009084027252085</v>
      </c>
      <c r="O16" s="134">
        <v>60</v>
      </c>
      <c r="P16" s="70">
        <f>+O16/O7*100</f>
        <v>4.9464138499587795</v>
      </c>
      <c r="Q16" s="89">
        <v>27</v>
      </c>
      <c r="R16" s="94">
        <f>+Q16/O16*100</f>
        <v>45</v>
      </c>
      <c r="S16" s="92">
        <v>33</v>
      </c>
      <c r="T16" s="100">
        <f>+S16/O16*100</f>
        <v>55.000000000000007</v>
      </c>
    </row>
    <row r="17" spans="1:25" s="3" customFormat="1" ht="11.25" customHeight="1" x14ac:dyDescent="0.2">
      <c r="A17" s="125" t="s">
        <v>57</v>
      </c>
      <c r="B17" s="16" t="s">
        <v>2</v>
      </c>
      <c r="C17" s="57">
        <f>+C18+C19+C20</f>
        <v>257</v>
      </c>
      <c r="D17" s="24">
        <f>+C17/C7*100</f>
        <v>22.504378283712782</v>
      </c>
      <c r="E17" s="65">
        <f>+E18+E19+E20</f>
        <v>245</v>
      </c>
      <c r="F17" s="32">
        <f>+E17/E7*100</f>
        <v>21.285838401390095</v>
      </c>
      <c r="G17" s="65">
        <f>+G18+G19+G20</f>
        <v>296</v>
      </c>
      <c r="H17" s="69">
        <f>+G17/G7*100</f>
        <v>23.070927513639909</v>
      </c>
      <c r="I17" s="65">
        <f>+I18+I19+I20</f>
        <v>270</v>
      </c>
      <c r="J17" s="32">
        <f>+I17/I7*100</f>
        <v>21.411578112609039</v>
      </c>
      <c r="K17" s="65">
        <f>+K18+K19+K20</f>
        <v>329</v>
      </c>
      <c r="L17" s="79">
        <f>+K17/K7*100</f>
        <v>24.334319526627219</v>
      </c>
      <c r="M17" s="86">
        <f>+M18+M19+M20</f>
        <v>335</v>
      </c>
      <c r="N17" s="25">
        <f>+M17/M7*100</f>
        <v>25.359576078728235</v>
      </c>
      <c r="O17" s="133">
        <f>+O18+O19+O20</f>
        <v>321</v>
      </c>
      <c r="P17" s="99">
        <f>+O17/O7*100</f>
        <v>26.463314097279472</v>
      </c>
      <c r="Q17" s="88">
        <f>+Q18+Q19+Q20</f>
        <v>175</v>
      </c>
      <c r="R17" s="25">
        <f t="shared" si="1"/>
        <v>54.517133956386289</v>
      </c>
      <c r="S17" s="88">
        <f>+S18+S19+S20</f>
        <v>146</v>
      </c>
      <c r="T17" s="99">
        <f t="shared" si="0"/>
        <v>45.482866043613704</v>
      </c>
      <c r="U17" s="25"/>
      <c r="V17" s="25"/>
      <c r="W17" s="25"/>
      <c r="X17" s="25"/>
    </row>
    <row r="18" spans="1:25" s="3" customFormat="1" ht="11.25" customHeight="1" x14ac:dyDescent="0.2">
      <c r="A18" s="125"/>
      <c r="B18" s="35" t="s">
        <v>3</v>
      </c>
      <c r="C18" s="61">
        <v>168</v>
      </c>
      <c r="D18" s="36">
        <f>+C18/C7*100</f>
        <v>14.711033274956216</v>
      </c>
      <c r="E18" s="61">
        <v>151</v>
      </c>
      <c r="F18" s="36">
        <f>+E18/E7*100</f>
        <v>13.119026933101651</v>
      </c>
      <c r="G18" s="61">
        <v>181</v>
      </c>
      <c r="H18" s="70">
        <f>+G18/G7*100</f>
        <v>14.107560405300079</v>
      </c>
      <c r="I18" s="61">
        <v>179</v>
      </c>
      <c r="J18" s="36">
        <f>+I18/I7*100</f>
        <v>14.195083267248215</v>
      </c>
      <c r="K18" s="61">
        <v>214</v>
      </c>
      <c r="L18" s="36">
        <f>+K18/K7*100</f>
        <v>15.828402366863905</v>
      </c>
      <c r="M18" s="61">
        <v>259</v>
      </c>
      <c r="N18" s="36">
        <f>+M18/M7*100</f>
        <v>19.606358819076458</v>
      </c>
      <c r="O18" s="134">
        <v>220</v>
      </c>
      <c r="P18" s="70">
        <f>+O18/O7*100</f>
        <v>18.136850783182194</v>
      </c>
      <c r="Q18" s="89">
        <v>125</v>
      </c>
      <c r="R18" s="94">
        <f t="shared" si="1"/>
        <v>56.81818181818182</v>
      </c>
      <c r="S18" s="92">
        <v>95</v>
      </c>
      <c r="T18" s="100">
        <f t="shared" si="0"/>
        <v>43.18181818181818</v>
      </c>
    </row>
    <row r="19" spans="1:25" s="3" customFormat="1" ht="11.25" customHeight="1" x14ac:dyDescent="0.2">
      <c r="A19" s="125"/>
      <c r="B19" s="35" t="s">
        <v>0</v>
      </c>
      <c r="C19" s="61"/>
      <c r="D19" s="36"/>
      <c r="E19" s="61"/>
      <c r="F19" s="36"/>
      <c r="G19" s="61"/>
      <c r="H19" s="70"/>
      <c r="I19" s="61">
        <v>1</v>
      </c>
      <c r="J19" s="36">
        <f>+I19/I7*100</f>
        <v>7.9302141157811257E-2</v>
      </c>
      <c r="K19" s="61">
        <v>1</v>
      </c>
      <c r="L19" s="36">
        <f>+K19/K7*100</f>
        <v>7.3964497041420121E-2</v>
      </c>
      <c r="M19" s="61"/>
      <c r="N19" s="36">
        <f>+M19/M7*100</f>
        <v>0</v>
      </c>
      <c r="O19" s="134">
        <v>1</v>
      </c>
      <c r="P19" s="70">
        <f>+O19/O7*100</f>
        <v>8.244023083264633E-2</v>
      </c>
      <c r="Q19" s="89">
        <f>+Q23</f>
        <v>1</v>
      </c>
      <c r="R19" s="94">
        <f t="shared" si="1"/>
        <v>100</v>
      </c>
      <c r="S19" s="92"/>
      <c r="T19" s="100">
        <f t="shared" si="0"/>
        <v>0</v>
      </c>
    </row>
    <row r="20" spans="1:25" s="3" customFormat="1" ht="11.25" customHeight="1" x14ac:dyDescent="0.2">
      <c r="A20" s="125"/>
      <c r="B20" s="35" t="s">
        <v>1</v>
      </c>
      <c r="C20" s="61">
        <v>89</v>
      </c>
      <c r="D20" s="36">
        <f>+C20/C7*100</f>
        <v>7.7933450087565674</v>
      </c>
      <c r="E20" s="61">
        <v>94</v>
      </c>
      <c r="F20" s="36">
        <f>+E20/E7*100</f>
        <v>8.1668114682884436</v>
      </c>
      <c r="G20" s="61">
        <v>115</v>
      </c>
      <c r="H20" s="70">
        <f>+G20/G7*100</f>
        <v>8.9633671083398294</v>
      </c>
      <c r="I20" s="61">
        <v>90</v>
      </c>
      <c r="J20" s="36">
        <f>+I20/I7*100</f>
        <v>7.137192704203013</v>
      </c>
      <c r="K20" s="61">
        <v>114</v>
      </c>
      <c r="L20" s="36">
        <f>+K20/K7*100</f>
        <v>8.4319526627218941</v>
      </c>
      <c r="M20" s="61">
        <v>76</v>
      </c>
      <c r="N20" s="36">
        <f>+M20/M7*100</f>
        <v>5.7532172596517794</v>
      </c>
      <c r="O20" s="134">
        <v>100</v>
      </c>
      <c r="P20" s="70">
        <f>+O20/O7*100</f>
        <v>8.2440230832646328</v>
      </c>
      <c r="Q20" s="89">
        <v>49</v>
      </c>
      <c r="R20" s="94">
        <f t="shared" si="1"/>
        <v>49</v>
      </c>
      <c r="S20" s="92">
        <v>51</v>
      </c>
      <c r="T20" s="100">
        <f t="shared" si="0"/>
        <v>51</v>
      </c>
    </row>
    <row r="21" spans="1:25" s="3" customFormat="1" ht="11.25" customHeight="1" x14ac:dyDescent="0.2">
      <c r="A21" s="125" t="s">
        <v>9</v>
      </c>
      <c r="B21" s="16" t="s">
        <v>2</v>
      </c>
      <c r="C21" s="57">
        <f>+C22+C23+C24+C25</f>
        <v>100</v>
      </c>
      <c r="D21" s="24">
        <f>+C21/C7*100</f>
        <v>8.7565674255691768</v>
      </c>
      <c r="E21" s="65">
        <f>SUM(E22:E24)</f>
        <v>128</v>
      </c>
      <c r="F21" s="32">
        <f>+E21/E7*100</f>
        <v>11.120764552562989</v>
      </c>
      <c r="G21" s="65">
        <f>+G22+G23+G24</f>
        <v>122</v>
      </c>
      <c r="H21" s="69">
        <f>+G21/G7*100</f>
        <v>9.5089633671083398</v>
      </c>
      <c r="I21" s="65">
        <f>+I22+I23+I24</f>
        <v>136</v>
      </c>
      <c r="J21" s="32">
        <f>+I21/I7*100</f>
        <v>10.785091197462332</v>
      </c>
      <c r="K21" s="65">
        <f>+K22+K23+K24</f>
        <v>143</v>
      </c>
      <c r="L21" s="78">
        <f>+K21/K7*100</f>
        <v>10.576923076923077</v>
      </c>
      <c r="M21" s="86">
        <f>+M22+M23+M24</f>
        <v>146</v>
      </c>
      <c r="N21" s="25">
        <f>+M21/M7*100</f>
        <v>11.05223315669947</v>
      </c>
      <c r="O21" s="133">
        <f>+O22+O23+O24</f>
        <v>122</v>
      </c>
      <c r="P21" s="99">
        <f>+O21/O7*100</f>
        <v>10.057708161582852</v>
      </c>
      <c r="Q21" s="88">
        <f>+Q22+Q23+Q24</f>
        <v>61</v>
      </c>
      <c r="R21" s="25">
        <f>+Q21/O21*100</f>
        <v>50</v>
      </c>
      <c r="S21" s="88">
        <f t="shared" ref="Q21:S21" si="2">+S22+S23+S24</f>
        <v>61</v>
      </c>
      <c r="T21" s="99">
        <f t="shared" si="0"/>
        <v>50</v>
      </c>
    </row>
    <row r="22" spans="1:25" s="3" customFormat="1" ht="11.25" customHeight="1" x14ac:dyDescent="0.2">
      <c r="A22" s="125"/>
      <c r="B22" s="35" t="s">
        <v>3</v>
      </c>
      <c r="C22" s="61">
        <v>48</v>
      </c>
      <c r="D22" s="81">
        <f>+C22/C7*100</f>
        <v>4.2031523642732047</v>
      </c>
      <c r="E22" s="61">
        <v>75</v>
      </c>
      <c r="F22" s="36">
        <f>+E22/E7*100</f>
        <v>6.516072980017376</v>
      </c>
      <c r="G22" s="61">
        <v>44</v>
      </c>
      <c r="H22" s="70">
        <f>+G22/G7*100</f>
        <v>3.4294621979734998</v>
      </c>
      <c r="I22" s="61">
        <v>59</v>
      </c>
      <c r="J22" s="36">
        <f>+I22/I7*100</f>
        <v>4.6788263283108646</v>
      </c>
      <c r="K22" s="61">
        <v>62</v>
      </c>
      <c r="L22" s="36">
        <f>+K22/K7*100</f>
        <v>4.5857988165680474</v>
      </c>
      <c r="M22" s="61">
        <v>55</v>
      </c>
      <c r="N22" s="36">
        <f>+M22/M7*100</f>
        <v>4.1635124905374719</v>
      </c>
      <c r="O22" s="134">
        <v>40</v>
      </c>
      <c r="P22" s="70">
        <f>+O22/O7*100</f>
        <v>3.2976092333058529</v>
      </c>
      <c r="Q22" s="89">
        <v>26</v>
      </c>
      <c r="R22" s="94">
        <f t="shared" si="1"/>
        <v>65</v>
      </c>
      <c r="S22" s="92">
        <v>14</v>
      </c>
      <c r="T22" s="100">
        <f t="shared" si="0"/>
        <v>35</v>
      </c>
    </row>
    <row r="23" spans="1:25" s="3" customFormat="1" ht="11.25" customHeight="1" x14ac:dyDescent="0.2">
      <c r="A23" s="125"/>
      <c r="B23" s="35" t="s">
        <v>0</v>
      </c>
      <c r="C23" s="61"/>
      <c r="D23" s="24"/>
      <c r="E23" s="61"/>
      <c r="F23" s="36"/>
      <c r="G23" s="61"/>
      <c r="H23" s="70"/>
      <c r="I23" s="61"/>
      <c r="J23" s="36"/>
      <c r="K23" s="61">
        <v>1</v>
      </c>
      <c r="L23" s="36">
        <f>+K23/K8*100</f>
        <v>9.4966761633428307E-2</v>
      </c>
      <c r="M23" s="61">
        <v>2</v>
      </c>
      <c r="N23" s="36">
        <f>+M23/M8*100</f>
        <v>0.18993352326685661</v>
      </c>
      <c r="O23" s="134">
        <v>1</v>
      </c>
      <c r="P23" s="70">
        <f>+O23/O7*100</f>
        <v>8.244023083264633E-2</v>
      </c>
      <c r="Q23" s="89">
        <v>1</v>
      </c>
      <c r="R23" s="94">
        <f t="shared" si="1"/>
        <v>100</v>
      </c>
      <c r="S23" s="92"/>
      <c r="T23" s="100">
        <f t="shared" si="0"/>
        <v>0</v>
      </c>
    </row>
    <row r="24" spans="1:25" s="3" customFormat="1" ht="11.25" customHeight="1" x14ac:dyDescent="0.2">
      <c r="A24" s="125"/>
      <c r="B24" s="35" t="s">
        <v>1</v>
      </c>
      <c r="C24" s="58">
        <v>52</v>
      </c>
      <c r="D24" s="81">
        <f>+C24/C7*100</f>
        <v>4.5534150612959721</v>
      </c>
      <c r="E24" s="58">
        <v>53</v>
      </c>
      <c r="F24" s="81">
        <f>+E24/E7*100</f>
        <v>4.6046915725456126</v>
      </c>
      <c r="G24" s="58">
        <v>78</v>
      </c>
      <c r="H24" s="81">
        <f>+G24/G7*100</f>
        <v>6.0795011691348408</v>
      </c>
      <c r="I24" s="58">
        <v>77</v>
      </c>
      <c r="J24" s="81">
        <f>+I24/I7*100</f>
        <v>6.1062648691514667</v>
      </c>
      <c r="K24" s="58">
        <v>80</v>
      </c>
      <c r="L24" s="80">
        <f>+K24/K7*100</f>
        <v>5.9171597633136095</v>
      </c>
      <c r="M24" s="61">
        <v>89</v>
      </c>
      <c r="N24" s="36">
        <f>+M24/M7*100</f>
        <v>6.7373202119606361</v>
      </c>
      <c r="O24" s="134">
        <v>81</v>
      </c>
      <c r="P24" s="70">
        <f>+O24/O7*100</f>
        <v>6.6776586974443521</v>
      </c>
      <c r="Q24" s="89">
        <v>34</v>
      </c>
      <c r="R24" s="94">
        <f t="shared" si="1"/>
        <v>41.975308641975303</v>
      </c>
      <c r="S24" s="92">
        <v>47</v>
      </c>
      <c r="T24" s="100">
        <f t="shared" si="0"/>
        <v>58.024691358024697</v>
      </c>
    </row>
    <row r="25" spans="1:25" s="3" customFormat="1" ht="11.25" customHeight="1" x14ac:dyDescent="0.2">
      <c r="A25" s="127"/>
      <c r="B25" s="38"/>
      <c r="C25" s="63"/>
      <c r="D25" s="37"/>
      <c r="E25" s="63"/>
      <c r="F25" s="37"/>
      <c r="G25" s="63"/>
      <c r="H25" s="63"/>
      <c r="I25" s="63"/>
      <c r="J25" s="37"/>
      <c r="K25" s="37"/>
      <c r="L25" s="37"/>
      <c r="M25" s="63"/>
      <c r="N25" s="87"/>
      <c r="O25" s="87"/>
      <c r="P25" s="140"/>
      <c r="Q25" s="63"/>
      <c r="R25" s="37"/>
      <c r="S25" s="37"/>
      <c r="T25" s="37"/>
    </row>
    <row r="26" spans="1:25" ht="12" customHeight="1" x14ac:dyDescent="0.2">
      <c r="A26" s="43" t="s">
        <v>62</v>
      </c>
      <c r="I26" s="4"/>
      <c r="J26" s="4"/>
      <c r="K26" s="4"/>
      <c r="L26" s="4"/>
      <c r="M26" s="4"/>
      <c r="N26" s="4"/>
      <c r="O26" s="4"/>
      <c r="P26" s="4"/>
      <c r="S26" s="4" t="s">
        <v>71</v>
      </c>
    </row>
    <row r="27" spans="1:25" x14ac:dyDescent="0.2">
      <c r="A27" s="6" t="s">
        <v>6</v>
      </c>
    </row>
    <row r="28" spans="1:25" ht="15" x14ac:dyDescent="0.25">
      <c r="A28" s="6" t="s">
        <v>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41"/>
      <c r="Q28" s="33"/>
      <c r="R28" s="33"/>
      <c r="S28" s="33"/>
    </row>
    <row r="29" spans="1:25" x14ac:dyDescent="0.2">
      <c r="A29" s="126" t="s">
        <v>25</v>
      </c>
      <c r="B29" s="126"/>
    </row>
    <row r="30" spans="1:25" x14ac:dyDescent="0.2">
      <c r="A30" s="34" t="s">
        <v>23</v>
      </c>
    </row>
    <row r="31" spans="1:25" x14ac:dyDescent="0.2"/>
    <row r="32" spans="1:25" x14ac:dyDescent="0.2">
      <c r="A32" s="121" t="s">
        <v>21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9:19" x14ac:dyDescent="0.2">
      <c r="S33"/>
    </row>
    <row r="34" spans="19:19" x14ac:dyDescent="0.2">
      <c r="S34"/>
    </row>
    <row r="35" spans="19:19" x14ac:dyDescent="0.2">
      <c r="S35"/>
    </row>
    <row r="36" spans="19:19" x14ac:dyDescent="0.2"/>
    <row r="37" spans="19:19" x14ac:dyDescent="0.2"/>
    <row r="38" spans="19:19" x14ac:dyDescent="0.2"/>
    <row r="39" spans="19:19" x14ac:dyDescent="0.2"/>
    <row r="40" spans="19:19" x14ac:dyDescent="0.2"/>
    <row r="41" spans="19:19" x14ac:dyDescent="0.2"/>
    <row r="42" spans="19:19" x14ac:dyDescent="0.2"/>
    <row r="43" spans="19:19" x14ac:dyDescent="0.2"/>
    <row r="44" spans="19:19" x14ac:dyDescent="0.2"/>
    <row r="45" spans="19:19" x14ac:dyDescent="0.2"/>
    <row r="46" spans="19:19" x14ac:dyDescent="0.2"/>
    <row r="47" spans="19:19" x14ac:dyDescent="0.2"/>
    <row r="48" spans="19:19" x14ac:dyDescent="0.2"/>
    <row r="49" x14ac:dyDescent="0.2"/>
    <row r="50" hidden="1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13">
    <mergeCell ref="C5:D5"/>
    <mergeCell ref="A6:A11"/>
    <mergeCell ref="A32:Y32"/>
    <mergeCell ref="A12:A16"/>
    <mergeCell ref="A17:A20"/>
    <mergeCell ref="A29:B29"/>
    <mergeCell ref="A21:A25"/>
    <mergeCell ref="E5:F5"/>
    <mergeCell ref="G5:H5"/>
    <mergeCell ref="I5:J5"/>
    <mergeCell ref="M5:N5"/>
    <mergeCell ref="Q5:R5"/>
    <mergeCell ref="S5:T5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  <ignoredErrors>
    <ignoredError sqref="D7:D18 F7:F18 H7:H18 G21 I21 E21 E13 E7:E8 E14:E20 G13 G7:G8 G14:G20 I13 I7:I8 I14:I18 K7:K8 I12 J7:J22 K11 K13:K14 K12 K15:K21 L7:L11 E10:E12 G10:G12 I10:I11 K10 M16 N11 M18:M21 M13:M14 N9 M7:S8 M10:S10 M9 O9:S9 M15:S15 N13:S14 M22:S24 N18:S21 M12:S12 M11 O11:S11 M17:S17 N16:S16" formula="1"/>
    <ignoredError sqref="L15 L18" evalError="1"/>
    <ignoredError sqref="L12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Normal="100" workbookViewId="0">
      <selection activeCell="H24" sqref="H24"/>
    </sheetView>
  </sheetViews>
  <sheetFormatPr baseColWidth="10" defaultRowHeight="12.75" x14ac:dyDescent="0.2"/>
  <cols>
    <col min="2" max="2" width="19.85546875" customWidth="1"/>
  </cols>
  <sheetData>
    <row r="1" spans="1:8" ht="15" x14ac:dyDescent="0.25">
      <c r="A1" s="12" t="s">
        <v>60</v>
      </c>
    </row>
    <row r="3" spans="1:8" x14ac:dyDescent="0.2">
      <c r="A3" s="109" t="s">
        <v>69</v>
      </c>
    </row>
    <row r="5" spans="1:8" ht="33" customHeight="1" x14ac:dyDescent="0.2">
      <c r="A5" s="108"/>
      <c r="B5" s="113" t="s">
        <v>64</v>
      </c>
      <c r="C5" s="112" t="s">
        <v>39</v>
      </c>
      <c r="D5" s="112" t="s">
        <v>39</v>
      </c>
      <c r="E5" s="112" t="s">
        <v>39</v>
      </c>
      <c r="F5" s="112" t="s">
        <v>40</v>
      </c>
      <c r="G5" s="112" t="s">
        <v>40</v>
      </c>
      <c r="H5" s="112" t="s">
        <v>40</v>
      </c>
    </row>
    <row r="6" spans="1:8" x14ac:dyDescent="0.2">
      <c r="A6" s="1"/>
      <c r="B6" s="1"/>
      <c r="C6" s="110">
        <v>2020</v>
      </c>
      <c r="D6" s="110">
        <v>2021</v>
      </c>
      <c r="E6" s="110">
        <v>2022</v>
      </c>
      <c r="F6" s="110">
        <v>2020</v>
      </c>
      <c r="G6" s="110">
        <v>2021</v>
      </c>
      <c r="H6" s="110">
        <v>2022</v>
      </c>
    </row>
    <row r="7" spans="1:8" x14ac:dyDescent="0.2">
      <c r="A7" s="43" t="s">
        <v>41</v>
      </c>
      <c r="B7" s="1" t="s">
        <v>42</v>
      </c>
      <c r="C7" s="1">
        <v>140</v>
      </c>
      <c r="D7" s="1">
        <v>121</v>
      </c>
      <c r="E7" s="1">
        <v>125</v>
      </c>
      <c r="F7" s="1">
        <v>143</v>
      </c>
      <c r="G7" s="1">
        <v>139</v>
      </c>
      <c r="H7" s="1">
        <v>137</v>
      </c>
    </row>
    <row r="8" spans="1:8" x14ac:dyDescent="0.2">
      <c r="A8" s="1"/>
      <c r="B8" s="1" t="s">
        <v>43</v>
      </c>
      <c r="C8" s="1">
        <v>57</v>
      </c>
      <c r="D8" s="1">
        <v>50</v>
      </c>
      <c r="E8" s="1">
        <v>50</v>
      </c>
      <c r="F8" s="1">
        <v>63</v>
      </c>
      <c r="G8" s="1">
        <v>57</v>
      </c>
      <c r="H8" s="1">
        <v>59</v>
      </c>
    </row>
    <row r="9" spans="1:8" x14ac:dyDescent="0.2">
      <c r="A9" s="1"/>
      <c r="B9" s="1" t="s">
        <v>44</v>
      </c>
      <c r="C9" s="1">
        <v>51</v>
      </c>
      <c r="D9" s="1">
        <v>54</v>
      </c>
      <c r="E9" s="1">
        <v>28</v>
      </c>
      <c r="F9" s="1">
        <v>63</v>
      </c>
      <c r="G9" s="1">
        <v>65</v>
      </c>
      <c r="H9" s="1">
        <v>36</v>
      </c>
    </row>
    <row r="10" spans="1:8" x14ac:dyDescent="0.2">
      <c r="A10" s="1"/>
      <c r="B10" s="1" t="s">
        <v>45</v>
      </c>
      <c r="C10" s="1">
        <v>59</v>
      </c>
      <c r="D10" s="1">
        <v>57</v>
      </c>
      <c r="E10" s="1">
        <v>51</v>
      </c>
      <c r="F10" s="1">
        <v>81</v>
      </c>
      <c r="G10" s="1">
        <v>69</v>
      </c>
      <c r="H10" s="1">
        <v>71</v>
      </c>
    </row>
    <row r="11" spans="1:8" x14ac:dyDescent="0.2">
      <c r="A11" s="1"/>
      <c r="B11" s="1" t="s">
        <v>46</v>
      </c>
      <c r="C11" s="1">
        <v>141</v>
      </c>
      <c r="D11" s="1">
        <v>133</v>
      </c>
      <c r="E11" s="1">
        <v>119</v>
      </c>
      <c r="F11" s="1">
        <v>172</v>
      </c>
      <c r="G11" s="1">
        <v>154</v>
      </c>
      <c r="H11" s="1">
        <v>141</v>
      </c>
    </row>
    <row r="12" spans="1:8" x14ac:dyDescent="0.2">
      <c r="A12" s="1"/>
      <c r="B12" s="1" t="s">
        <v>47</v>
      </c>
      <c r="C12" s="1">
        <v>67</v>
      </c>
      <c r="D12" s="1">
        <v>76</v>
      </c>
      <c r="E12" s="1">
        <v>69</v>
      </c>
      <c r="F12" s="1">
        <v>74</v>
      </c>
      <c r="G12" s="1">
        <v>82</v>
      </c>
      <c r="H12" s="1">
        <v>73</v>
      </c>
    </row>
    <row r="13" spans="1:8" x14ac:dyDescent="0.2">
      <c r="A13" s="1"/>
      <c r="B13" s="1" t="s">
        <v>48</v>
      </c>
      <c r="C13" s="1">
        <v>81</v>
      </c>
      <c r="D13" s="1">
        <v>65</v>
      </c>
      <c r="E13" s="1">
        <v>67</v>
      </c>
      <c r="F13" s="1">
        <v>83</v>
      </c>
      <c r="G13" s="1">
        <v>70</v>
      </c>
      <c r="H13" s="1">
        <v>74</v>
      </c>
    </row>
    <row r="14" spans="1:8" x14ac:dyDescent="0.2">
      <c r="A14" s="1"/>
      <c r="B14" s="1" t="s">
        <v>49</v>
      </c>
      <c r="C14" s="1">
        <v>49</v>
      </c>
      <c r="D14" s="1">
        <v>38</v>
      </c>
      <c r="E14" s="1">
        <v>40</v>
      </c>
      <c r="F14" s="1">
        <v>75</v>
      </c>
      <c r="G14" s="1">
        <v>61</v>
      </c>
      <c r="H14" s="1">
        <v>70</v>
      </c>
    </row>
    <row r="15" spans="1:8" x14ac:dyDescent="0.2">
      <c r="A15" s="1"/>
      <c r="B15" s="1" t="s">
        <v>50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">
      <c r="A16" s="1"/>
      <c r="B16" s="1" t="s">
        <v>51</v>
      </c>
      <c r="C16" s="1">
        <v>178</v>
      </c>
      <c r="D16" s="1">
        <v>226</v>
      </c>
      <c r="E16" s="1">
        <v>164</v>
      </c>
      <c r="F16" s="1">
        <v>191</v>
      </c>
      <c r="G16" s="1">
        <v>236</v>
      </c>
      <c r="H16" s="1">
        <v>183</v>
      </c>
    </row>
    <row r="17" spans="1:9" x14ac:dyDescent="0.2">
      <c r="A17" s="1"/>
      <c r="B17" s="1" t="s">
        <v>52</v>
      </c>
      <c r="C17" s="1">
        <v>71</v>
      </c>
      <c r="D17" s="1">
        <v>72</v>
      </c>
      <c r="E17" s="1">
        <v>63</v>
      </c>
      <c r="F17" s="1">
        <v>82</v>
      </c>
      <c r="G17" s="1">
        <v>78</v>
      </c>
      <c r="H17" s="1">
        <v>66</v>
      </c>
    </row>
    <row r="18" spans="1:9" x14ac:dyDescent="0.2">
      <c r="A18" s="1"/>
      <c r="B18" s="1" t="s">
        <v>53</v>
      </c>
      <c r="C18" s="1">
        <v>16</v>
      </c>
      <c r="D18" s="1">
        <v>41</v>
      </c>
      <c r="E18" s="1">
        <v>23</v>
      </c>
      <c r="F18" s="1">
        <v>16</v>
      </c>
      <c r="G18" s="1">
        <v>44</v>
      </c>
      <c r="H18" s="1">
        <v>26</v>
      </c>
    </row>
    <row r="19" spans="1:9" x14ac:dyDescent="0.2">
      <c r="A19" s="1"/>
      <c r="B19" s="1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9" x14ac:dyDescent="0.2">
      <c r="A20" s="1"/>
      <c r="B20" s="1" t="s">
        <v>55</v>
      </c>
      <c r="C20" s="1">
        <v>143</v>
      </c>
      <c r="D20" s="1">
        <v>120</v>
      </c>
      <c r="E20" s="1">
        <v>108</v>
      </c>
      <c r="F20" s="1">
        <v>144</v>
      </c>
      <c r="G20" s="1">
        <v>125</v>
      </c>
      <c r="H20" s="1">
        <v>117</v>
      </c>
    </row>
    <row r="21" spans="1:9" x14ac:dyDescent="0.2">
      <c r="A21" s="110"/>
      <c r="B21" s="110" t="s">
        <v>56</v>
      </c>
      <c r="C21" s="110">
        <f>SUM(C7:C20)</f>
        <v>1053</v>
      </c>
      <c r="D21" s="110">
        <f t="shared" ref="D21:H21" si="0">SUM(D7:D20)</f>
        <v>1053</v>
      </c>
      <c r="E21" s="110">
        <f t="shared" si="0"/>
        <v>907</v>
      </c>
      <c r="F21" s="110">
        <f t="shared" si="0"/>
        <v>1187</v>
      </c>
      <c r="G21" s="110">
        <f t="shared" si="0"/>
        <v>1180</v>
      </c>
      <c r="H21" s="110">
        <f t="shared" si="0"/>
        <v>1053</v>
      </c>
      <c r="I21" s="111"/>
    </row>
    <row r="22" spans="1:9" x14ac:dyDescent="0.2">
      <c r="A22" s="37"/>
      <c r="B22" s="37"/>
      <c r="C22" s="37"/>
      <c r="D22" s="37"/>
      <c r="E22" s="37"/>
      <c r="F22" s="37"/>
      <c r="G22" s="37"/>
      <c r="H22" s="37"/>
    </row>
    <row r="23" spans="1:9" x14ac:dyDescent="0.2">
      <c r="A23" s="36"/>
      <c r="B23" s="36"/>
      <c r="C23" s="36"/>
      <c r="D23" s="36"/>
      <c r="E23" s="36"/>
      <c r="F23" s="36"/>
      <c r="G23" s="36"/>
    </row>
    <row r="24" spans="1:9" x14ac:dyDescent="0.2">
      <c r="A24" s="109" t="s">
        <v>62</v>
      </c>
      <c r="H24" s="4" t="s">
        <v>71</v>
      </c>
    </row>
  </sheetData>
  <pageMargins left="0.7" right="0.7" top="0.75" bottom="0.75" header="0.3" footer="0.3"/>
  <pageSetup paperSize="9" scale="83" orientation="landscape" r:id="rId1"/>
  <ignoredErrors>
    <ignoredError sqref="C21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6.06 Notice</vt:lpstr>
      <vt:lpstr>6.06 Graphique 1</vt:lpstr>
      <vt:lpstr>6.06 Tableau 2</vt:lpstr>
      <vt:lpstr>6.06 Tableau 3</vt:lpstr>
      <vt:lpstr>'6.06 Graphique 1'!Zone_d_impression</vt:lpstr>
      <vt:lpstr>'6.06 Tableau 2'!Zone_d_impression</vt:lpstr>
      <vt:lpstr>'6.06 Tableau 3'!Zone_d_impression</vt:lpstr>
    </vt:vector>
  </TitlesOfParts>
  <Company>DEPP-MENJ - Ministère de l'Education nationale et de la Jeunesse;Direction de l'évaluation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;6.22</dc:title>
  <dc:creator>DEPP-MENJ - Ministère de l'Education nationale et de la Jeunesse;Direction de l'évaluation de la prospective et de la performance</dc:creator>
  <dc:description/>
  <cp:lastModifiedBy>Santa Susini</cp:lastModifiedBy>
  <cp:lastPrinted>2024-01-25T14:36:02Z</cp:lastPrinted>
  <dcterms:created xsi:type="dcterms:W3CDTF">2006-06-19T09:50:48Z</dcterms:created>
  <dcterms:modified xsi:type="dcterms:W3CDTF">2024-01-25T14:36:06Z</dcterms:modified>
  <cp:contentStatus>publié</cp:contentStatus>
</cp:coreProperties>
</file>