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s.susini\Nextcloud2\Stats corses\"/>
    </mc:Choice>
  </mc:AlternateContent>
  <bookViews>
    <workbookView xWindow="0" yWindow="0" windowWidth="25200" windowHeight="9225" activeTab="1"/>
  </bookViews>
  <sheets>
    <sheet name="7.06 Notice" sheetId="3" r:id="rId1"/>
    <sheet name="7.06 Tableau 1" sheetId="1" r:id="rId2"/>
  </sheets>
  <calcPr calcId="162913"/>
</workbook>
</file>

<file path=xl/calcChain.xml><?xml version="1.0" encoding="utf-8"?>
<calcChain xmlns="http://schemas.openxmlformats.org/spreadsheetml/2006/main">
  <c r="C28" i="1" l="1"/>
  <c r="C25" i="1"/>
  <c r="C24" i="1"/>
  <c r="C22" i="1"/>
  <c r="C21" i="1"/>
  <c r="B28" i="1"/>
  <c r="G13" i="1" l="1"/>
  <c r="G12" i="1"/>
  <c r="G11" i="1"/>
  <c r="G9" i="1"/>
  <c r="G8" i="1"/>
  <c r="F13" i="1"/>
  <c r="F12" i="1"/>
  <c r="F11" i="1"/>
  <c r="F9" i="1"/>
  <c r="F8" i="1"/>
  <c r="E15" i="1"/>
  <c r="E13" i="1"/>
  <c r="E12" i="1"/>
  <c r="E11" i="1"/>
  <c r="E9" i="1"/>
  <c r="E8" i="1"/>
  <c r="C15" i="1"/>
  <c r="C12" i="1"/>
  <c r="C11" i="1"/>
  <c r="C9" i="1"/>
  <c r="C8" i="1"/>
  <c r="D40" i="1" l="1"/>
  <c r="B40" i="1"/>
  <c r="D15" i="1"/>
  <c r="F15" i="1" l="1"/>
  <c r="G15" i="1" s="1"/>
  <c r="B15" i="1"/>
</calcChain>
</file>

<file path=xl/sharedStrings.xml><?xml version="1.0" encoding="utf-8"?>
<sst xmlns="http://schemas.openxmlformats.org/spreadsheetml/2006/main" count="70" uniqueCount="46">
  <si>
    <t>Effectifs</t>
  </si>
  <si>
    <t>Total</t>
  </si>
  <si>
    <t>Licences professionnelles</t>
  </si>
  <si>
    <t>Droit, sciences politiques</t>
  </si>
  <si>
    <t>Administration économique et sociale</t>
  </si>
  <si>
    <t>STAPS</t>
  </si>
  <si>
    <t>Médecine, pharmacie, odontologie</t>
  </si>
  <si>
    <t>Doctorat</t>
  </si>
  <si>
    <t>HDR</t>
  </si>
  <si>
    <t>Lettres, langues et sciences humaines</t>
  </si>
  <si>
    <t>Sciences</t>
  </si>
  <si>
    <t>Licences générales</t>
  </si>
  <si>
    <t>Total licences</t>
  </si>
  <si>
    <t>Part des femmes (%)</t>
  </si>
  <si>
    <t>Économie, gestion</t>
  </si>
  <si>
    <t>Économie, gestion et administration économique et sociale</t>
  </si>
  <si>
    <t>► Champ : France métropolitaine + DROM.</t>
  </si>
  <si>
    <t>Licences LMD</t>
  </si>
  <si>
    <t>Masters LMD</t>
  </si>
  <si>
    <t>Doctorats LMD</t>
  </si>
  <si>
    <t>[1] Principaux diplômes universitaires délivrés à la session 2020</t>
  </si>
  <si>
    <r>
      <rPr>
        <b/>
        <sz val="8"/>
        <color indexed="8"/>
        <rFont val="Arial"/>
        <family val="2"/>
      </rPr>
      <t>1.</t>
    </r>
    <r>
      <rPr>
        <sz val="8"/>
        <color indexed="8"/>
        <rFont val="Arial"/>
        <family val="2"/>
      </rPr>
      <t xml:space="preserve"> A partir de la session 2020, il n'y a plus de masters recherche.</t>
    </r>
  </si>
  <si>
    <t>Staps</t>
  </si>
  <si>
    <r>
      <t xml:space="preserve">Note : </t>
    </r>
    <r>
      <rPr>
        <sz val="8"/>
        <color rgb="FF000000"/>
        <rFont val="UniversLTStd-BoldCn"/>
      </rPr>
      <t>Diplômes de la session 2020 non mentionnés dans le tableau</t>
    </r>
    <r>
      <rPr>
        <sz val="8"/>
        <color indexed="8"/>
        <rFont val="UniversLTStd-Cn"/>
      </rPr>
      <t xml:space="preserve"> - La capacité en droit (356 diplômés), le diplôme d’accès aux études universitaires (DAEU) (4 907 diplômés), les magistères (324 diplômés), les diplômes d’études universitaires scientifiques et techniques (DEUST) (1 033 diplômés), etc. Les diplômes d’IUP, les maîtrises, les DEA 3t DESS ont disparu en 2009. Les DUT apparaissent en 7.18 et 7.19, les diplômes d’ingénieurs en 7.23.</t>
    </r>
  </si>
  <si>
    <t>Source : SIES-MESR / Système d'information SISE</t>
  </si>
  <si>
    <r>
      <rPr>
        <sz val="8"/>
        <rFont val="UniversLTStd-BoldCn"/>
      </rPr>
      <t>Sur le contour des établissements expérimentaux,</t>
    </r>
    <r>
      <rPr>
        <b/>
        <sz val="8"/>
        <rFont val="UniversLTStd-BoldCn"/>
      </rPr>
      <t xml:space="preserve"> </t>
    </r>
    <r>
      <rPr>
        <sz val="8"/>
        <rFont val="UniversLTStd-BoldCn"/>
      </rPr>
      <t>incluant des établissements partenaires ou composantes de ces nouveaux regroupements en plus du contour universitaire historique présenté ici, 363 766 diplômes ont été délivrés en tout, soit 3 600 diplômes supplémentaires ; 8 sur 10 sont des masters.</t>
    </r>
  </si>
  <si>
    <t>Sommaire</t>
  </si>
  <si>
    <t>Précisions</t>
  </si>
  <si>
    <r>
      <t>Diplômes concernés</t>
    </r>
    <r>
      <rPr>
        <sz val="8"/>
        <color rgb="FF000000"/>
        <rFont val="Arial"/>
        <family val="2"/>
      </rPr>
      <t xml:space="preserve"> - D</t>
    </r>
    <r>
      <rPr>
        <sz val="8"/>
        <rFont val="Arial"/>
        <family val="2"/>
      </rPr>
      <t>iplômes nationaux.</t>
    </r>
  </si>
  <si>
    <r>
      <t>Cursus licence-master-doctorat (LMD)</t>
    </r>
    <r>
      <rPr>
        <sz val="8"/>
        <color rgb="FF000000"/>
        <rFont val="Arial"/>
        <family val="2"/>
      </rPr>
      <t> - Voir « Glossaire ».</t>
    </r>
  </si>
  <si>
    <t>Source</t>
  </si>
  <si>
    <t>SIES -MESR,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</si>
  <si>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</si>
  <si>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</si>
  <si>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</si>
  <si>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</si>
  <si>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</si>
  <si>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</si>
  <si>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7.06 Les diplômes universitaires par discipline</t>
  </si>
  <si>
    <t>RERS 7.06 Les diplômes universitaires par discipline</t>
  </si>
  <si>
    <t>DPSA, RSC 2022</t>
  </si>
  <si>
    <t>Actualisé le</t>
  </si>
  <si>
    <t>Repères statistiques corses</t>
  </si>
  <si>
    <t>Publication annuelle de la division de la prospective et des statistiques académiques (DPSA) de l'Académie de Corse.</t>
  </si>
  <si>
    <t>https://www.ac-corse.fr/l-academie-en-chiffres-123583</t>
  </si>
  <si>
    <t xml:space="preserve">Masters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</si>
</sst>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0_);_(* \(#,##0\);_(* &quot;-&quot;_);_(@_)"/>
    <numFmt numFmtId="165" formatCode="_(* #,##0.00_);_(* \(#,##0.00\);_(* &quot;-&quot;??_);_(@_)"/>
    <numFmt numFmtId="166" formatCode="0.0"/>
    <numFmt numFmtId="167" formatCode="0.0%"/>
    <numFmt numFmtId="168" formatCode="#,##0.0"/>
    <numFmt numFmtId="169" formatCode="_(&quot;$&quot;* #,##0_);_(&quot;$&quot;* \(#,##0\);_(&quot;$&quot;* &quot;-&quot;_);_(@_)"/>
    <numFmt numFmtId="170" formatCode="_(&quot;$&quot;* #,##0.00_);_(&quot;$&quot;* \(#,##0.00\);_(&quot;$&quot;* &quot;-&quot;??_);_(@_)"/>
    <numFmt numFmtId="171" formatCode="[$-F800]dddd\,\ mmmm\ dd\,\ yyyy"/>
  </numFmts>
  <fonts count="63">
    <font>
      <sz val="10"/>
      <name val="Arial"/>
    </font>
    <font>
      <sz val="11"/>
      <color theme="1"/>
      <name val="Calibri"/>
      <family val="2"/>
      <scheme val="minor"/>
    </font>
    <font>
      <sz val="10"/>
      <name val="Arial"/>
      <family val="2"/>
    </font>
    <font>
      <sz val="8"/>
      <name val="Arial"/>
      <family val="2"/>
    </font>
    <font>
      <b/>
      <sz val="10"/>
      <name val="Arial"/>
      <family val="2"/>
    </font>
    <font>
      <sz val="8"/>
      <name val="Arial"/>
      <family val="2"/>
    </font>
    <font>
      <sz val="10"/>
      <name val="Arial"/>
      <family val="2"/>
    </font>
    <font>
      <b/>
      <sz val="10"/>
      <color indexed="8"/>
      <name val="Arial"/>
      <family val="2"/>
    </font>
    <font>
      <sz val="10"/>
      <color indexed="8"/>
      <name val="Arial"/>
      <family val="2"/>
    </font>
    <font>
      <sz val="8"/>
      <color indexed="8"/>
      <name val="Arial"/>
      <family val="2"/>
    </font>
    <font>
      <b/>
      <sz val="8"/>
      <color indexed="8"/>
      <name val="Arial"/>
      <family val="2"/>
    </font>
    <font>
      <b/>
      <sz val="11"/>
      <name val="Arial"/>
      <family val="2"/>
    </font>
    <font>
      <b/>
      <sz val="9"/>
      <name val="Arial"/>
      <family val="2"/>
    </font>
    <font>
      <b/>
      <sz val="8"/>
      <color indexed="9"/>
      <name val="Arial"/>
      <family val="2"/>
    </font>
    <font>
      <sz val="8"/>
      <color indexed="9"/>
      <name val="Arial"/>
      <family val="2"/>
    </font>
    <font>
      <sz val="10"/>
      <name val="MS Sans Serif"/>
      <family val="2"/>
    </font>
    <font>
      <sz val="10"/>
      <name val="Arial"/>
      <family val="2"/>
    </font>
    <font>
      <b/>
      <sz val="8"/>
      <name val="Arial"/>
      <family val="2"/>
    </font>
    <font>
      <sz val="8"/>
      <color indexed="8"/>
      <name val="UniversLTStd-Cn"/>
    </font>
    <font>
      <b/>
      <sz val="18"/>
      <color indexed="56"/>
      <name val="Cambria"/>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sz val="10"/>
      <name val="Arial"/>
      <family val="2"/>
    </font>
    <font>
      <b/>
      <sz val="8"/>
      <color rgb="FF000000"/>
      <name val="UniversLTStd-BoldCn"/>
    </font>
    <font>
      <sz val="8"/>
      <color rgb="FF000000"/>
      <name val="UniversLTStd-BoldCn"/>
    </font>
    <font>
      <b/>
      <sz val="8"/>
      <name val="UniversLTStd-BoldCn"/>
    </font>
    <font>
      <sz val="8"/>
      <name val="UniversLTStd-BoldCn"/>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
      <b/>
      <sz val="15"/>
      <color theme="3"/>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8"/>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top style="medium">
        <color indexed="12"/>
      </top>
      <bottom/>
      <diagonal/>
    </border>
    <border>
      <left/>
      <right/>
      <top style="medium">
        <color indexed="12"/>
      </top>
      <bottom/>
      <diagonal/>
    </border>
    <border>
      <left/>
      <right/>
      <top/>
      <bottom style="thick">
        <color theme="4"/>
      </bottom>
      <diagonal/>
    </border>
  </borders>
  <cellStyleXfs count="90">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3" fillId="16" borderId="1"/>
    <xf numFmtId="0" fontId="22" fillId="17" borderId="2" applyNumberFormat="0" applyAlignment="0" applyProtection="0"/>
    <xf numFmtId="0" fontId="3" fillId="0" borderId="3"/>
    <xf numFmtId="0" fontId="23" fillId="18" borderId="5" applyNumberFormat="0" applyAlignment="0" applyProtection="0"/>
    <xf numFmtId="0" fontId="24" fillId="19" borderId="0">
      <alignment horizontal="center"/>
    </xf>
    <xf numFmtId="0" fontId="25" fillId="19" borderId="0">
      <alignment horizontal="center" vertical="center"/>
    </xf>
    <xf numFmtId="0" fontId="6" fillId="20" borderId="0">
      <alignment horizontal="center" wrapText="1"/>
    </xf>
    <xf numFmtId="0" fontId="26" fillId="19" borderId="0">
      <alignment horizontal="center"/>
    </xf>
    <xf numFmtId="164" fontId="27" fillId="0" borderId="0" applyFont="0" applyFill="0" applyBorder="0" applyAlignment="0" applyProtection="0"/>
    <xf numFmtId="165" fontId="6" fillId="0" borderId="0" applyFont="0" applyFill="0" applyBorder="0" applyAlignment="0" applyProtection="0"/>
    <xf numFmtId="165" fontId="27" fillId="0" borderId="0" applyFont="0" applyFill="0" applyBorder="0" applyAlignment="0" applyProtection="0"/>
    <xf numFmtId="169" fontId="27" fillId="0" borderId="0" applyFont="0" applyFill="0" applyBorder="0" applyAlignment="0" applyProtection="0"/>
    <xf numFmtId="170" fontId="27" fillId="0" borderId="0" applyFont="0" applyFill="0" applyBorder="0" applyAlignment="0" applyProtection="0"/>
    <xf numFmtId="0" fontId="28" fillId="21" borderId="1" applyBorder="0">
      <protection locked="0"/>
    </xf>
    <xf numFmtId="0" fontId="29" fillId="0" borderId="0" applyNumberFormat="0" applyFill="0" applyBorder="0" applyAlignment="0" applyProtection="0"/>
    <xf numFmtId="0" fontId="9" fillId="19" borderId="3">
      <alignment horizontal="left"/>
    </xf>
    <xf numFmtId="0" fontId="30" fillId="19" borderId="0">
      <alignment horizontal="left"/>
    </xf>
    <xf numFmtId="0" fontId="31" fillId="4" borderId="0" applyNumberFormat="0" applyBorder="0" applyAlignment="0" applyProtection="0"/>
    <xf numFmtId="0" fontId="32" fillId="22" borderId="0">
      <alignment horizontal="right" vertical="top" textRotation="90" wrapText="1"/>
    </xf>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7" borderId="2" applyNumberFormat="0" applyAlignment="0" applyProtection="0"/>
    <xf numFmtId="0" fontId="4" fillId="20" borderId="0">
      <alignment horizontal="center"/>
    </xf>
    <xf numFmtId="0" fontId="3" fillId="19" borderId="9">
      <alignment wrapText="1"/>
    </xf>
    <xf numFmtId="0" fontId="38" fillId="19" borderId="10"/>
    <xf numFmtId="0" fontId="38" fillId="19" borderId="11"/>
    <xf numFmtId="0" fontId="3" fillId="19" borderId="12">
      <alignment horizontal="center" wrapText="1"/>
    </xf>
    <xf numFmtId="0" fontId="49" fillId="0" borderId="0" applyNumberFormat="0" applyFill="0" applyBorder="0" applyAlignment="0" applyProtection="0"/>
    <xf numFmtId="0" fontId="50" fillId="0" borderId="0" applyNumberFormat="0" applyFill="0" applyBorder="0" applyAlignment="0" applyProtection="0"/>
    <xf numFmtId="0" fontId="39" fillId="0" borderId="4" applyNumberFormat="0" applyFill="0" applyAlignment="0" applyProtection="0"/>
    <xf numFmtId="0" fontId="6" fillId="0" borderId="0" applyFont="0" applyFill="0" applyBorder="0" applyAlignment="0" applyProtection="0"/>
    <xf numFmtId="0" fontId="40" fillId="23" borderId="0" applyNumberFormat="0" applyBorder="0" applyAlignment="0" applyProtection="0"/>
    <xf numFmtId="0" fontId="41" fillId="0" borderId="0"/>
    <xf numFmtId="0" fontId="15" fillId="0" borderId="0"/>
    <xf numFmtId="0" fontId="48" fillId="0" borderId="0"/>
    <xf numFmtId="0" fontId="8" fillId="0" borderId="0"/>
    <xf numFmtId="0" fontId="6" fillId="0" borderId="0"/>
    <xf numFmtId="0" fontId="6" fillId="0" borderId="0"/>
    <xf numFmtId="0" fontId="8" fillId="0" borderId="0"/>
    <xf numFmtId="0" fontId="15" fillId="0" borderId="0"/>
    <xf numFmtId="0" fontId="42" fillId="17" borderId="13"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6" fillId="0" borderId="0" applyNumberFormat="0" applyFont="0" applyFill="0" applyBorder="0" applyAlignment="0" applyProtection="0"/>
    <xf numFmtId="0" fontId="3" fillId="19" borderId="3"/>
    <xf numFmtId="0" fontId="25" fillId="19" borderId="0">
      <alignment horizontal="right"/>
    </xf>
    <xf numFmtId="0" fontId="43" fillId="24" borderId="0">
      <alignment horizontal="center"/>
    </xf>
    <xf numFmtId="0" fontId="44" fillId="20" borderId="0"/>
    <xf numFmtId="0" fontId="45" fillId="22" borderId="14">
      <alignment horizontal="left" vertical="top" wrapText="1"/>
    </xf>
    <xf numFmtId="0" fontId="45" fillId="22" borderId="15">
      <alignment horizontal="left" vertical="top"/>
    </xf>
    <xf numFmtId="37" fontId="46" fillId="0" borderId="0"/>
    <xf numFmtId="0" fontId="24" fillId="19" borderId="0">
      <alignment horizontal="center"/>
    </xf>
    <xf numFmtId="0" fontId="19" fillId="0" borderId="0" applyNumberFormat="0" applyFill="0" applyBorder="0" applyAlignment="0" applyProtection="0"/>
    <xf numFmtId="0" fontId="17" fillId="19" borderId="0"/>
    <xf numFmtId="0" fontId="47" fillId="0" borderId="0" applyNumberFormat="0" applyFill="0" applyBorder="0" applyAlignment="0" applyProtection="0"/>
    <xf numFmtId="0" fontId="51" fillId="0" borderId="0"/>
    <xf numFmtId="0" fontId="2" fillId="0" borderId="0"/>
    <xf numFmtId="0" fontId="62" fillId="0" borderId="23" applyNumberFormat="0" applyFill="0" applyAlignment="0" applyProtection="0"/>
    <xf numFmtId="0" fontId="2" fillId="20" borderId="0">
      <alignment horizontal="center" wrapText="1"/>
    </xf>
    <xf numFmtId="43" fontId="2" fillId="0" borderId="0" applyFont="0" applyFill="0" applyBorder="0" applyAlignment="0" applyProtection="0"/>
    <xf numFmtId="0" fontId="1"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cellStyleXfs>
  <cellXfs count="78">
    <xf numFmtId="0" fontId="0" fillId="0" borderId="0" xfId="0"/>
    <xf numFmtId="0" fontId="4" fillId="0" borderId="0" xfId="0" applyFont="1"/>
    <xf numFmtId="0" fontId="6" fillId="0" borderId="0" xfId="0" applyFont="1"/>
    <xf numFmtId="0" fontId="6" fillId="0" borderId="0" xfId="0" applyFont="1" applyAlignment="1">
      <alignment vertical="center"/>
    </xf>
    <xf numFmtId="0" fontId="12" fillId="0" borderId="0" xfId="0" applyFont="1"/>
    <xf numFmtId="0" fontId="5" fillId="0" borderId="0" xfId="0" applyFont="1"/>
    <xf numFmtId="0" fontId="9" fillId="0" borderId="0" xfId="0" applyFont="1" applyAlignment="1">
      <alignment horizontal="left" indent="2"/>
    </xf>
    <xf numFmtId="166" fontId="9" fillId="0" borderId="0" xfId="0" applyNumberFormat="1" applyFont="1" applyAlignment="1">
      <alignment horizontal="left" indent="2"/>
    </xf>
    <xf numFmtId="0" fontId="8" fillId="0" borderId="0" xfId="0" applyFont="1" applyBorder="1" applyAlignment="1">
      <alignment vertical="top" wrapText="1"/>
    </xf>
    <xf numFmtId="0" fontId="9" fillId="0" borderId="0" xfId="0" applyFont="1" applyBorder="1" applyAlignment="1">
      <alignment vertical="top" wrapText="1"/>
    </xf>
    <xf numFmtId="0" fontId="14" fillId="25" borderId="16" xfId="0" applyFont="1" applyFill="1" applyBorder="1" applyAlignment="1">
      <alignment vertical="top" wrapText="1"/>
    </xf>
    <xf numFmtId="0" fontId="13" fillId="25" borderId="16" xfId="0" applyFont="1" applyFill="1" applyBorder="1" applyAlignment="1">
      <alignment horizontal="right" vertical="center" wrapText="1"/>
    </xf>
    <xf numFmtId="0" fontId="13" fillId="25" borderId="16" xfId="0" applyFont="1" applyFill="1" applyBorder="1" applyAlignment="1">
      <alignment horizontal="right" vertical="top" wrapText="1"/>
    </xf>
    <xf numFmtId="0" fontId="0" fillId="0" borderId="0" xfId="0" quotePrefix="1" applyNumberFormat="1"/>
    <xf numFmtId="3" fontId="6" fillId="0" borderId="0" xfId="0" applyNumberFormat="1" applyFont="1"/>
    <xf numFmtId="168" fontId="6" fillId="0" borderId="0" xfId="0" applyNumberFormat="1" applyFont="1"/>
    <xf numFmtId="166" fontId="9" fillId="0" borderId="16" xfId="0" applyNumberFormat="1" applyFont="1" applyBorder="1" applyAlignment="1">
      <alignment vertical="center" wrapText="1"/>
    </xf>
    <xf numFmtId="166" fontId="5" fillId="0" borderId="16" xfId="0" applyNumberFormat="1" applyFont="1" applyBorder="1" applyAlignment="1">
      <alignment vertical="center"/>
    </xf>
    <xf numFmtId="3" fontId="5" fillId="0" borderId="16" xfId="0" applyNumberFormat="1" applyFont="1" applyBorder="1" applyAlignment="1">
      <alignment vertical="center"/>
    </xf>
    <xf numFmtId="0" fontId="17" fillId="0" borderId="0" xfId="0" applyFont="1"/>
    <xf numFmtId="3" fontId="13" fillId="25" borderId="16" xfId="0" applyNumberFormat="1" applyFont="1" applyFill="1" applyBorder="1" applyAlignment="1">
      <alignment vertical="center"/>
    </xf>
    <xf numFmtId="166" fontId="13" fillId="25" borderId="16" xfId="0" applyNumberFormat="1" applyFont="1" applyFill="1" applyBorder="1" applyAlignment="1">
      <alignment vertical="center"/>
    </xf>
    <xf numFmtId="3" fontId="9" fillId="0" borderId="16" xfId="0" applyNumberFormat="1" applyFont="1" applyBorder="1" applyAlignment="1">
      <alignment vertical="center" wrapText="1"/>
    </xf>
    <xf numFmtId="0" fontId="13" fillId="25" borderId="16" xfId="0" applyFont="1" applyFill="1" applyBorder="1" applyAlignment="1">
      <alignment vertical="center"/>
    </xf>
    <xf numFmtId="0" fontId="9" fillId="0" borderId="17" xfId="0" applyFont="1" applyBorder="1" applyAlignment="1">
      <alignment horizontal="left" vertical="center" wrapText="1"/>
    </xf>
    <xf numFmtId="0" fontId="9" fillId="0" borderId="16" xfId="0" applyFont="1" applyBorder="1" applyAlignment="1">
      <alignment horizontal="left" vertical="center" wrapText="1"/>
    </xf>
    <xf numFmtId="0" fontId="13" fillId="25" borderId="18" xfId="0" applyFont="1" applyFill="1" applyBorder="1" applyAlignment="1">
      <alignment vertical="center"/>
    </xf>
    <xf numFmtId="3" fontId="13" fillId="25" borderId="18" xfId="0" applyNumberFormat="1" applyFont="1" applyFill="1" applyBorder="1" applyAlignment="1">
      <alignment vertical="center"/>
    </xf>
    <xf numFmtId="166" fontId="13" fillId="25" borderId="18" xfId="0" applyNumberFormat="1" applyFont="1" applyFill="1" applyBorder="1" applyAlignment="1">
      <alignment vertical="center"/>
    </xf>
    <xf numFmtId="0" fontId="9" fillId="0" borderId="16" xfId="0" applyFont="1" applyFill="1" applyBorder="1" applyAlignment="1">
      <alignment vertical="center" wrapText="1"/>
    </xf>
    <xf numFmtId="0" fontId="7" fillId="0" borderId="0" xfId="0" applyFont="1" applyAlignment="1">
      <alignment horizontal="left"/>
    </xf>
    <xf numFmtId="0" fontId="3" fillId="0" borderId="0" xfId="0" applyFont="1" applyAlignment="1">
      <alignment horizontal="left"/>
    </xf>
    <xf numFmtId="167" fontId="6" fillId="0" borderId="0" xfId="0" applyNumberFormat="1" applyFont="1"/>
    <xf numFmtId="167" fontId="0" fillId="0" borderId="0" xfId="0" applyNumberFormat="1"/>
    <xf numFmtId="1" fontId="6" fillId="0" borderId="0" xfId="0" applyNumberFormat="1" applyFont="1"/>
    <xf numFmtId="0" fontId="13" fillId="25" borderId="16" xfId="0" applyFont="1" applyFill="1" applyBorder="1" applyAlignment="1">
      <alignment vertical="top" wrapText="1"/>
    </xf>
    <xf numFmtId="9" fontId="6" fillId="0" borderId="0" xfId="66" applyFont="1"/>
    <xf numFmtId="9" fontId="0" fillId="0" borderId="0" xfId="0" applyNumberFormat="1"/>
    <xf numFmtId="166" fontId="6" fillId="0" borderId="0" xfId="0" applyNumberFormat="1" applyFont="1"/>
    <xf numFmtId="167" fontId="6" fillId="0" borderId="0" xfId="66" applyNumberFormat="1" applyFont="1"/>
    <xf numFmtId="0" fontId="56" fillId="0" borderId="0" xfId="81" applyFont="1"/>
    <xf numFmtId="0" fontId="2" fillId="0" borderId="0" xfId="81"/>
    <xf numFmtId="0" fontId="57" fillId="0" borderId="0" xfId="81" applyFont="1" applyAlignment="1">
      <alignment vertical="center" wrapText="1"/>
    </xf>
    <xf numFmtId="0" fontId="2" fillId="0" borderId="0" xfId="81" applyFont="1"/>
    <xf numFmtId="0" fontId="58" fillId="0" borderId="0" xfId="81" applyFont="1" applyFill="1" applyAlignment="1">
      <alignment vertical="center" wrapText="1"/>
    </xf>
    <xf numFmtId="0" fontId="12" fillId="0" borderId="0" xfId="81" applyFont="1" applyAlignment="1">
      <alignment wrapText="1"/>
    </xf>
    <xf numFmtId="0" fontId="58" fillId="0" borderId="0" xfId="81" applyFont="1" applyFill="1" applyAlignment="1">
      <alignment vertical="center"/>
    </xf>
    <xf numFmtId="0" fontId="59" fillId="0" borderId="0" xfId="81" applyFont="1" applyAlignment="1">
      <alignment horizontal="justify" vertical="center" wrapText="1"/>
    </xf>
    <xf numFmtId="0" fontId="58" fillId="0" borderId="0" xfId="81" applyFont="1" applyAlignment="1">
      <alignment vertical="center" wrapText="1"/>
    </xf>
    <xf numFmtId="0" fontId="61" fillId="0" borderId="0" xfId="81" applyFont="1" applyAlignment="1">
      <alignment vertical="center" wrapText="1"/>
    </xf>
    <xf numFmtId="0" fontId="3" fillId="0" borderId="0" xfId="81" applyFont="1" applyAlignment="1">
      <alignment wrapText="1"/>
    </xf>
    <xf numFmtId="0" fontId="3" fillId="0" borderId="0" xfId="81" applyFont="1"/>
    <xf numFmtId="171" fontId="56" fillId="0" borderId="0" xfId="57" applyNumberFormat="1" applyFont="1" applyAlignment="1">
      <alignment horizontal="right" wrapText="1"/>
    </xf>
    <xf numFmtId="14" fontId="56" fillId="0" borderId="0" xfId="57" applyNumberFormat="1" applyFont="1" applyAlignment="1">
      <alignment horizontal="right" wrapText="1"/>
    </xf>
    <xf numFmtId="0" fontId="62" fillId="0" borderId="23" xfId="82"/>
    <xf numFmtId="0" fontId="48" fillId="0" borderId="0" xfId="57"/>
    <xf numFmtId="0" fontId="2" fillId="0" borderId="0" xfId="81" applyFont="1" applyAlignment="1">
      <alignment horizontal="left" vertical="center" wrapText="1"/>
    </xf>
    <xf numFmtId="0" fontId="49" fillId="0" borderId="0" xfId="50" applyAlignment="1">
      <alignment vertical="center" wrapText="1"/>
    </xf>
    <xf numFmtId="0" fontId="54" fillId="0" borderId="0" xfId="0" applyFont="1" applyAlignment="1">
      <alignment horizontal="left" wrapText="1"/>
    </xf>
    <xf numFmtId="0" fontId="3" fillId="0" borderId="0" xfId="0" applyFont="1" applyAlignment="1">
      <alignment horizontal="left" wrapText="1"/>
    </xf>
    <xf numFmtId="0" fontId="11" fillId="0" borderId="0" xfId="0" applyFont="1"/>
    <xf numFmtId="0" fontId="13" fillId="25" borderId="19" xfId="0" applyFont="1" applyFill="1" applyBorder="1" applyAlignment="1">
      <alignment horizontal="center" vertical="top" wrapText="1"/>
    </xf>
    <xf numFmtId="0" fontId="13" fillId="25" borderId="20" xfId="0" applyFont="1" applyFill="1" applyBorder="1" applyAlignment="1">
      <alignment horizontal="center" vertical="top" wrapText="1"/>
    </xf>
    <xf numFmtId="0" fontId="13" fillId="25" borderId="18" xfId="0" applyFont="1" applyFill="1" applyBorder="1" applyAlignment="1">
      <alignment horizontal="center" vertical="top" wrapText="1" indent="2"/>
    </xf>
    <xf numFmtId="0" fontId="13" fillId="25" borderId="18" xfId="0" applyFont="1" applyFill="1" applyBorder="1" applyAlignment="1">
      <alignment horizontal="center" vertical="top" wrapText="1"/>
    </xf>
    <xf numFmtId="0" fontId="52" fillId="0" borderId="0" xfId="0" applyFont="1" applyAlignment="1">
      <alignment horizontal="justify" vertical="center" wrapText="1"/>
    </xf>
    <xf numFmtId="0" fontId="3" fillId="0" borderId="0" xfId="0" applyFont="1" applyAlignment="1">
      <alignment wrapText="1"/>
    </xf>
    <xf numFmtId="0" fontId="9" fillId="0" borderId="21" xfId="80" applyFont="1" applyFill="1" applyBorder="1" applyAlignment="1">
      <alignment horizontal="left" vertical="center" wrapText="1"/>
    </xf>
    <xf numFmtId="0" fontId="9" fillId="0" borderId="22" xfId="80" applyFont="1" applyFill="1" applyBorder="1" applyAlignment="1">
      <alignment horizontal="left" vertical="center" wrapText="1"/>
    </xf>
    <xf numFmtId="0" fontId="13" fillId="25" borderId="19" xfId="0" applyFont="1" applyFill="1" applyBorder="1" applyAlignment="1">
      <alignment horizontal="center" vertical="center" wrapText="1"/>
    </xf>
    <xf numFmtId="0" fontId="13" fillId="25" borderId="20" xfId="0" applyFont="1" applyFill="1" applyBorder="1" applyAlignment="1">
      <alignment horizontal="center" vertical="center" wrapText="1"/>
    </xf>
    <xf numFmtId="166" fontId="13" fillId="0" borderId="16" xfId="0" applyNumberFormat="1" applyFont="1" applyFill="1" applyBorder="1" applyAlignment="1">
      <alignment vertical="center"/>
    </xf>
    <xf numFmtId="3" fontId="13" fillId="0" borderId="16" xfId="0" applyNumberFormat="1" applyFont="1" applyFill="1" applyBorder="1" applyAlignment="1">
      <alignment vertical="center"/>
    </xf>
    <xf numFmtId="0" fontId="13" fillId="0" borderId="16" xfId="0" applyFont="1" applyFill="1" applyBorder="1" applyAlignment="1">
      <alignment horizontal="right" vertical="top" wrapText="1"/>
    </xf>
    <xf numFmtId="0" fontId="13" fillId="0" borderId="20" xfId="0" applyFont="1" applyFill="1" applyBorder="1" applyAlignment="1">
      <alignment horizontal="center" vertical="top" wrapText="1"/>
    </xf>
    <xf numFmtId="0" fontId="13" fillId="0" borderId="19" xfId="0" applyFont="1" applyFill="1" applyBorder="1" applyAlignment="1">
      <alignment horizontal="center" vertical="top" wrapText="1"/>
    </xf>
    <xf numFmtId="3" fontId="9" fillId="0" borderId="16" xfId="0" applyNumberFormat="1" applyFont="1" applyFill="1" applyBorder="1" applyAlignment="1">
      <alignment vertical="center" wrapText="1"/>
    </xf>
    <xf numFmtId="166" fontId="9" fillId="0" borderId="16" xfId="0" applyNumberFormat="1" applyFont="1" applyFill="1" applyBorder="1" applyAlignment="1">
      <alignment vertical="center" wrapText="1"/>
    </xf>
  </cellXfs>
  <cellStyles count="9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Titles 2" xfId="83"/>
    <cellStyle name="column" xfId="27"/>
    <cellStyle name="Comma [0]_B3.1a" xfId="28"/>
    <cellStyle name="Comma 2" xfId="29"/>
    <cellStyle name="Comma 2 2" xfId="84"/>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10" xfId="80"/>
    <cellStyle name="Normal 10 2" xfId="89"/>
    <cellStyle name="Normal 2" xfId="56"/>
    <cellStyle name="Normal 2 2" xfId="57"/>
    <cellStyle name="Normal 2 2 2" xfId="85"/>
    <cellStyle name="Normal 2 3" xfId="58"/>
    <cellStyle name="Normal 2_TC_A1" xfId="59"/>
    <cellStyle name="Normal 2_TC_A1 2" xfId="81"/>
    <cellStyle name="Normal 3" xfId="60"/>
    <cellStyle name="Normal 3 2" xfId="61"/>
    <cellStyle name="Normal 3 3" xfId="86"/>
    <cellStyle name="Normal 4" xfId="62"/>
    <cellStyle name="Output" xfId="63"/>
    <cellStyle name="Percent 2" xfId="64"/>
    <cellStyle name="Percent 2 2" xfId="87"/>
    <cellStyle name="Percent_1 SubOverv.USd" xfId="65"/>
    <cellStyle name="Pourcentage" xfId="66" builtinId="5"/>
    <cellStyle name="Pourcentage 2" xfId="67"/>
    <cellStyle name="Pourcentage 2 2" xfId="88"/>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Titre 1" xfId="82" builtinId="16"/>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dimension ref="A1:A97"/>
  <sheetViews>
    <sheetView zoomScaleNormal="100" zoomScaleSheetLayoutView="110" workbookViewId="0">
      <selection activeCell="A7" sqref="A7"/>
    </sheetView>
  </sheetViews>
  <sheetFormatPr baseColWidth="10" defaultRowHeight="12.75"/>
  <cols>
    <col min="1" max="1" width="90.7109375" style="41" customWidth="1"/>
    <col min="2" max="16384" width="11.42578125" style="41"/>
  </cols>
  <sheetData>
    <row r="1" spans="1:1">
      <c r="A1" s="40" t="s">
        <v>40</v>
      </c>
    </row>
    <row r="2" spans="1:1">
      <c r="A2" s="52" t="s">
        <v>41</v>
      </c>
    </row>
    <row r="3" spans="1:1">
      <c r="A3" s="53">
        <v>44984</v>
      </c>
    </row>
    <row r="4" spans="1:1" ht="20.25" thickBot="1">
      <c r="A4" s="54" t="s">
        <v>42</v>
      </c>
    </row>
    <row r="5" spans="1:1" ht="15.75" thickTop="1">
      <c r="A5" s="55"/>
    </row>
    <row r="6" spans="1:1" ht="25.5">
      <c r="A6" s="56" t="s">
        <v>43</v>
      </c>
    </row>
    <row r="7" spans="1:1" ht="102" customHeight="1">
      <c r="A7" s="57" t="s">
        <v>44</v>
      </c>
    </row>
    <row r="8" spans="1:1" ht="15.75">
      <c r="A8" s="42" t="s">
        <v>38</v>
      </c>
    </row>
    <row r="9" spans="1:1">
      <c r="A9" s="40"/>
    </row>
    <row r="10" spans="1:1">
      <c r="A10" s="40"/>
    </row>
    <row r="11" spans="1:1">
      <c r="A11" s="40"/>
    </row>
    <row r="12" spans="1:1" s="43" customFormat="1" ht="34.9" customHeight="1"/>
    <row r="13" spans="1:1" ht="35.1" customHeight="1">
      <c r="A13" s="44" t="s">
        <v>26</v>
      </c>
    </row>
    <row r="14" spans="1:1">
      <c r="A14" s="45" t="s">
        <v>20</v>
      </c>
    </row>
    <row r="15" spans="1:1">
      <c r="A15" s="45"/>
    </row>
    <row r="16" spans="1:1">
      <c r="A16" s="45"/>
    </row>
    <row r="17" spans="1:1">
      <c r="A17" s="45"/>
    </row>
    <row r="18" spans="1:1">
      <c r="A18" s="45"/>
    </row>
    <row r="19" spans="1:1">
      <c r="A19" s="45"/>
    </row>
    <row r="20" spans="1:1">
      <c r="A20" s="45"/>
    </row>
    <row r="21" spans="1:1">
      <c r="A21" s="45"/>
    </row>
    <row r="22" spans="1:1" ht="35.1" customHeight="1">
      <c r="A22" s="46" t="s">
        <v>27</v>
      </c>
    </row>
    <row r="23" spans="1:1">
      <c r="A23" s="47" t="s">
        <v>28</v>
      </c>
    </row>
    <row r="24" spans="1:1">
      <c r="A24" s="47" t="s">
        <v>29</v>
      </c>
    </row>
    <row r="25" spans="1:1" ht="35.1" customHeight="1">
      <c r="A25" s="48" t="s">
        <v>30</v>
      </c>
    </row>
    <row r="26" spans="1:1">
      <c r="A26" s="49" t="s">
        <v>31</v>
      </c>
    </row>
    <row r="27" spans="1:1">
      <c r="A27" s="43"/>
    </row>
    <row r="28" spans="1:1" ht="22.5">
      <c r="A28" s="50" t="s">
        <v>32</v>
      </c>
    </row>
    <row r="29" spans="1:1">
      <c r="A29" s="51"/>
    </row>
    <row r="30" spans="1:1">
      <c r="A30" s="46" t="s">
        <v>33</v>
      </c>
    </row>
    <row r="31" spans="1:1">
      <c r="A31" s="51"/>
    </row>
    <row r="32" spans="1:1">
      <c r="A32" s="51" t="s">
        <v>34</v>
      </c>
    </row>
    <row r="33" spans="1:1">
      <c r="A33" s="51" t="s">
        <v>35</v>
      </c>
    </row>
    <row r="34" spans="1:1">
      <c r="A34" s="51" t="s">
        <v>36</v>
      </c>
    </row>
    <row r="35" spans="1:1">
      <c r="A35" s="51" t="s">
        <v>37</v>
      </c>
    </row>
    <row r="36" spans="1:1">
      <c r="A36" s="43"/>
    </row>
    <row r="37" spans="1:1">
      <c r="A37" s="43"/>
    </row>
    <row r="38" spans="1:1">
      <c r="A38" s="43"/>
    </row>
    <row r="39" spans="1:1">
      <c r="A39" s="43"/>
    </row>
    <row r="40" spans="1:1">
      <c r="A40" s="43"/>
    </row>
    <row r="41" spans="1:1">
      <c r="A41" s="43"/>
    </row>
    <row r="42" spans="1:1">
      <c r="A42" s="43"/>
    </row>
    <row r="43" spans="1:1">
      <c r="A43" s="43"/>
    </row>
    <row r="44" spans="1:1">
      <c r="A44" s="43"/>
    </row>
    <row r="45" spans="1:1">
      <c r="A45" s="43"/>
    </row>
    <row r="46" spans="1:1">
      <c r="A46" s="43"/>
    </row>
    <row r="47" spans="1:1">
      <c r="A47" s="43"/>
    </row>
    <row r="48" spans="1:1">
      <c r="A48" s="43"/>
    </row>
    <row r="49" spans="1:1">
      <c r="A49" s="43"/>
    </row>
    <row r="50" spans="1:1">
      <c r="A50" s="43"/>
    </row>
    <row r="51" spans="1:1">
      <c r="A51" s="43"/>
    </row>
    <row r="52" spans="1:1">
      <c r="A52" s="43"/>
    </row>
    <row r="53" spans="1:1">
      <c r="A53" s="43"/>
    </row>
    <row r="54" spans="1:1">
      <c r="A54" s="43"/>
    </row>
    <row r="55" spans="1:1">
      <c r="A55" s="43"/>
    </row>
    <row r="56" spans="1:1">
      <c r="A56" s="43"/>
    </row>
    <row r="57" spans="1:1">
      <c r="A57" s="43"/>
    </row>
    <row r="58" spans="1:1">
      <c r="A58" s="43"/>
    </row>
    <row r="59" spans="1:1">
      <c r="A59" s="43"/>
    </row>
    <row r="60" spans="1:1">
      <c r="A60" s="43"/>
    </row>
    <row r="61" spans="1:1">
      <c r="A61" s="43"/>
    </row>
    <row r="62" spans="1:1">
      <c r="A62" s="43"/>
    </row>
    <row r="63" spans="1:1">
      <c r="A63" s="43"/>
    </row>
    <row r="64" spans="1:1">
      <c r="A64" s="43"/>
    </row>
    <row r="65" spans="1:1">
      <c r="A65" s="43"/>
    </row>
    <row r="66" spans="1:1">
      <c r="A66" s="43"/>
    </row>
    <row r="67" spans="1:1">
      <c r="A67" s="43"/>
    </row>
    <row r="68" spans="1:1">
      <c r="A68" s="43"/>
    </row>
    <row r="69" spans="1:1">
      <c r="A69" s="43"/>
    </row>
    <row r="70" spans="1:1">
      <c r="A70" s="43"/>
    </row>
    <row r="71" spans="1:1">
      <c r="A71" s="43"/>
    </row>
    <row r="72" spans="1:1">
      <c r="A72" s="43"/>
    </row>
    <row r="73" spans="1:1">
      <c r="A73" s="43"/>
    </row>
    <row r="74" spans="1:1">
      <c r="A74" s="43"/>
    </row>
    <row r="75" spans="1:1">
      <c r="A75" s="43"/>
    </row>
    <row r="76" spans="1:1">
      <c r="A76" s="43"/>
    </row>
    <row r="77" spans="1:1">
      <c r="A77" s="43"/>
    </row>
    <row r="78" spans="1:1">
      <c r="A78" s="43"/>
    </row>
    <row r="79" spans="1:1">
      <c r="A79" s="43"/>
    </row>
    <row r="80" spans="1:1">
      <c r="A80" s="43"/>
    </row>
    <row r="81" spans="1:1">
      <c r="A81" s="43"/>
    </row>
    <row r="82" spans="1:1">
      <c r="A82" s="43"/>
    </row>
    <row r="83" spans="1:1">
      <c r="A83" s="43"/>
    </row>
    <row r="84" spans="1:1">
      <c r="A84" s="43"/>
    </row>
    <row r="85" spans="1:1">
      <c r="A85" s="43"/>
    </row>
    <row r="86" spans="1:1">
      <c r="A86" s="43"/>
    </row>
    <row r="87" spans="1:1">
      <c r="A87" s="43"/>
    </row>
    <row r="88" spans="1:1">
      <c r="A88" s="43"/>
    </row>
    <row r="89" spans="1:1">
      <c r="A89" s="43"/>
    </row>
    <row r="90" spans="1:1">
      <c r="A90" s="43"/>
    </row>
    <row r="91" spans="1:1">
      <c r="A91" s="43"/>
    </row>
    <row r="92" spans="1:1">
      <c r="A92" s="43"/>
    </row>
    <row r="93" spans="1:1">
      <c r="A93" s="43"/>
    </row>
    <row r="94" spans="1:1">
      <c r="A94" s="43"/>
    </row>
    <row r="95" spans="1:1">
      <c r="A95" s="43"/>
    </row>
    <row r="96" spans="1:1">
      <c r="A96" s="43"/>
    </row>
    <row r="97" spans="1:1">
      <c r="A97" s="43"/>
    </row>
  </sheetData>
  <hyperlinks>
    <hyperlink ref="A7"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Q56"/>
  <sheetViews>
    <sheetView tabSelected="1" zoomScaleNormal="100" workbookViewId="0">
      <selection activeCell="J18" sqref="J18"/>
    </sheetView>
  </sheetViews>
  <sheetFormatPr baseColWidth="10" defaultRowHeight="12.75"/>
  <cols>
    <col min="1" max="1" width="30.28515625" style="2" customWidth="1"/>
    <col min="2" max="6" width="8.7109375" style="5" customWidth="1"/>
    <col min="7" max="7" width="9.7109375" style="5" customWidth="1"/>
    <col min="8" max="9" width="8.7109375" style="2" customWidth="1"/>
    <col min="10" max="16384" width="11.42578125" style="2"/>
  </cols>
  <sheetData>
    <row r="1" spans="1:15" ht="15">
      <c r="A1" s="60" t="s">
        <v>39</v>
      </c>
      <c r="B1" s="60"/>
      <c r="C1" s="60"/>
      <c r="D1" s="60"/>
    </row>
    <row r="2" spans="1:15" ht="18.75" customHeight="1"/>
    <row r="3" spans="1:15">
      <c r="A3" s="4" t="s">
        <v>20</v>
      </c>
    </row>
    <row r="4" spans="1:15">
      <c r="A4" s="30"/>
      <c r="B4" s="6"/>
      <c r="C4" s="6"/>
      <c r="D4" s="6"/>
      <c r="E4" s="6"/>
      <c r="F4" s="6"/>
      <c r="G4" s="6"/>
    </row>
    <row r="5" spans="1:15" ht="8.25" customHeight="1">
      <c r="A5" s="8"/>
      <c r="B5" s="9"/>
      <c r="C5" s="9"/>
      <c r="D5" s="9"/>
      <c r="E5" s="9"/>
      <c r="F5" s="9"/>
      <c r="G5" s="9"/>
    </row>
    <row r="6" spans="1:15" ht="27.95" customHeight="1">
      <c r="A6" s="35" t="s">
        <v>17</v>
      </c>
      <c r="B6" s="69" t="s">
        <v>2</v>
      </c>
      <c r="C6" s="70"/>
      <c r="D6" s="63" t="s">
        <v>11</v>
      </c>
      <c r="E6" s="63"/>
      <c r="F6" s="64" t="s">
        <v>12</v>
      </c>
      <c r="G6" s="64"/>
      <c r="K6" s="13"/>
      <c r="L6" s="13"/>
      <c r="M6" s="13"/>
      <c r="N6" s="13"/>
    </row>
    <row r="7" spans="1:15" s="3" customFormat="1" ht="33.75">
      <c r="A7" s="10"/>
      <c r="B7" s="12" t="s">
        <v>0</v>
      </c>
      <c r="C7" s="12" t="s">
        <v>13</v>
      </c>
      <c r="D7" s="11" t="s">
        <v>0</v>
      </c>
      <c r="E7" s="12" t="s">
        <v>13</v>
      </c>
      <c r="F7" s="11" t="s">
        <v>0</v>
      </c>
      <c r="G7" s="12" t="s">
        <v>13</v>
      </c>
      <c r="K7"/>
      <c r="L7"/>
      <c r="M7"/>
      <c r="N7"/>
      <c r="O7"/>
    </row>
    <row r="8" spans="1:15" ht="14.1" customHeight="1">
      <c r="A8" s="29" t="s">
        <v>3</v>
      </c>
      <c r="B8" s="22">
        <v>6</v>
      </c>
      <c r="C8" s="16">
        <f>4/B8*100</f>
        <v>66.666666666666657</v>
      </c>
      <c r="D8" s="18">
        <v>45</v>
      </c>
      <c r="E8" s="17">
        <f>27/D8*100</f>
        <v>60</v>
      </c>
      <c r="F8" s="18">
        <f>+B8+D8</f>
        <v>51</v>
      </c>
      <c r="G8" s="17">
        <f>31/F8*100</f>
        <v>60.784313725490193</v>
      </c>
      <c r="I8" s="36"/>
      <c r="J8" s="34"/>
      <c r="K8" s="37"/>
      <c r="L8" s="33"/>
      <c r="M8"/>
      <c r="N8"/>
      <c r="O8"/>
    </row>
    <row r="9" spans="1:15" ht="14.1" customHeight="1">
      <c r="A9" s="29" t="s">
        <v>14</v>
      </c>
      <c r="B9" s="22">
        <v>115</v>
      </c>
      <c r="C9" s="16">
        <f>38/B9*100</f>
        <v>33.043478260869563</v>
      </c>
      <c r="D9" s="18">
        <v>21</v>
      </c>
      <c r="E9" s="17">
        <f>12/D9*100</f>
        <v>57.142857142857139</v>
      </c>
      <c r="F9" s="18">
        <f t="shared" ref="F9:F14" si="0">+B9+D9</f>
        <v>136</v>
      </c>
      <c r="G9" s="17">
        <f>89/F9*100</f>
        <v>65.441176470588232</v>
      </c>
      <c r="I9" s="39"/>
      <c r="J9" s="34"/>
      <c r="K9" s="37"/>
      <c r="L9" s="33"/>
      <c r="M9"/>
      <c r="N9"/>
      <c r="O9"/>
    </row>
    <row r="10" spans="1:15" ht="14.1" customHeight="1">
      <c r="A10" s="29" t="s">
        <v>4</v>
      </c>
      <c r="B10" s="22"/>
      <c r="C10" s="16"/>
      <c r="D10" s="18"/>
      <c r="E10" s="17"/>
      <c r="F10" s="18"/>
      <c r="G10" s="17"/>
      <c r="I10" s="36"/>
      <c r="J10" s="34"/>
      <c r="K10" s="37"/>
      <c r="L10" s="33"/>
      <c r="M10"/>
      <c r="N10"/>
      <c r="O10"/>
    </row>
    <row r="11" spans="1:15" ht="14.1" customHeight="1">
      <c r="A11" s="29" t="s">
        <v>9</v>
      </c>
      <c r="B11" s="22">
        <v>22</v>
      </c>
      <c r="C11" s="16">
        <f>9/B11*100</f>
        <v>40.909090909090914</v>
      </c>
      <c r="D11" s="18">
        <v>242</v>
      </c>
      <c r="E11" s="17">
        <f>158/D11*100</f>
        <v>65.289256198347118</v>
      </c>
      <c r="F11" s="18">
        <f t="shared" si="0"/>
        <v>264</v>
      </c>
      <c r="G11" s="17">
        <f>167/F11*100</f>
        <v>63.257575757575758</v>
      </c>
      <c r="I11" s="36"/>
      <c r="J11" s="38"/>
      <c r="K11" s="37"/>
      <c r="L11" s="33"/>
      <c r="M11"/>
      <c r="N11"/>
      <c r="O11"/>
    </row>
    <row r="12" spans="1:15" ht="14.1" customHeight="1">
      <c r="A12" s="29" t="s">
        <v>10</v>
      </c>
      <c r="B12" s="22">
        <v>63</v>
      </c>
      <c r="C12" s="16">
        <f>11/B12*100</f>
        <v>17.460317460317459</v>
      </c>
      <c r="D12" s="18">
        <v>64</v>
      </c>
      <c r="E12" s="17">
        <f>35/D12*100</f>
        <v>54.6875</v>
      </c>
      <c r="F12" s="18">
        <f t="shared" si="0"/>
        <v>127</v>
      </c>
      <c r="G12" s="17">
        <f>46/F12*100</f>
        <v>36.220472440944881</v>
      </c>
      <c r="I12" s="39"/>
      <c r="J12" s="34"/>
      <c r="K12" s="37"/>
      <c r="L12" s="33"/>
      <c r="M12"/>
      <c r="N12"/>
      <c r="O12"/>
    </row>
    <row r="13" spans="1:15" ht="14.1" customHeight="1">
      <c r="A13" s="29" t="s">
        <v>5</v>
      </c>
      <c r="B13" s="22"/>
      <c r="C13" s="16"/>
      <c r="D13" s="18">
        <v>36</v>
      </c>
      <c r="E13" s="17">
        <f>0.333333333333333*100</f>
        <v>33.333333333333329</v>
      </c>
      <c r="F13" s="18">
        <f t="shared" si="0"/>
        <v>36</v>
      </c>
      <c r="G13" s="17">
        <f>12/F13*100</f>
        <v>33.333333333333329</v>
      </c>
      <c r="I13" s="36"/>
      <c r="J13" s="34"/>
      <c r="K13" s="37"/>
      <c r="L13" s="33"/>
      <c r="M13"/>
      <c r="N13"/>
      <c r="O13"/>
    </row>
    <row r="14" spans="1:15" ht="14.1" customHeight="1">
      <c r="A14" s="29" t="s">
        <v>6</v>
      </c>
      <c r="B14" s="22"/>
      <c r="C14" s="16"/>
      <c r="D14" s="18"/>
      <c r="E14" s="17"/>
      <c r="F14" s="18"/>
      <c r="G14" s="17"/>
      <c r="I14" s="36"/>
      <c r="J14" s="34"/>
      <c r="K14" s="37"/>
      <c r="L14" s="33"/>
      <c r="M14"/>
      <c r="N14"/>
      <c r="O14"/>
    </row>
    <row r="15" spans="1:15" ht="14.1" customHeight="1">
      <c r="A15" s="23" t="s">
        <v>1</v>
      </c>
      <c r="B15" s="20">
        <f>SUM(B8:B14)</f>
        <v>206</v>
      </c>
      <c r="C15" s="21">
        <f>101/B15*100</f>
        <v>49.029126213592235</v>
      </c>
      <c r="D15" s="20">
        <f>SUM(D8:D14)</f>
        <v>408</v>
      </c>
      <c r="E15" s="21">
        <f>244/D15*100</f>
        <v>59.803921568627452</v>
      </c>
      <c r="F15" s="20">
        <f>SUM(F8:F14)</f>
        <v>614</v>
      </c>
      <c r="G15" s="21">
        <f>345/F15*100</f>
        <v>56.188925081433226</v>
      </c>
      <c r="I15" s="36"/>
      <c r="J15" s="34"/>
      <c r="K15" s="37"/>
      <c r="L15" s="33"/>
      <c r="M15"/>
      <c r="N15"/>
      <c r="O15"/>
    </row>
    <row r="17" spans="1:17">
      <c r="A17" s="1"/>
    </row>
    <row r="18" spans="1:17" ht="7.5" customHeight="1"/>
    <row r="19" spans="1:17" ht="27.75" customHeight="1">
      <c r="A19" s="35" t="s">
        <v>18</v>
      </c>
      <c r="B19" s="61" t="s">
        <v>45</v>
      </c>
      <c r="C19" s="62"/>
      <c r="D19" s="75"/>
      <c r="E19" s="74"/>
      <c r="F19" s="2"/>
      <c r="G19" s="2"/>
    </row>
    <row r="20" spans="1:17" ht="33.75">
      <c r="A20" s="10"/>
      <c r="B20" s="12" t="s">
        <v>0</v>
      </c>
      <c r="C20" s="12" t="s">
        <v>13</v>
      </c>
      <c r="D20" s="73"/>
      <c r="E20" s="73"/>
      <c r="F20" s="2"/>
      <c r="G20" s="2"/>
    </row>
    <row r="21" spans="1:17" ht="14.1" customHeight="1">
      <c r="A21" s="29" t="s">
        <v>3</v>
      </c>
      <c r="B21" s="76">
        <v>51</v>
      </c>
      <c r="C21" s="77">
        <f>37/B21*100</f>
        <v>72.549019607843135</v>
      </c>
      <c r="D21" s="76"/>
      <c r="E21" s="77"/>
      <c r="F21" s="34"/>
      <c r="G21" s="2"/>
      <c r="J21" s="34"/>
      <c r="M21" s="32"/>
      <c r="N21" s="34"/>
    </row>
    <row r="22" spans="1:17" ht="14.1" customHeight="1">
      <c r="A22" s="29" t="s">
        <v>14</v>
      </c>
      <c r="B22" s="76">
        <v>63</v>
      </c>
      <c r="C22" s="77">
        <f>37/B22*100</f>
        <v>58.730158730158735</v>
      </c>
      <c r="D22" s="76"/>
      <c r="E22" s="77"/>
      <c r="F22" s="34"/>
      <c r="G22" s="2"/>
      <c r="J22" s="34"/>
      <c r="M22" s="32"/>
      <c r="N22" s="34"/>
    </row>
    <row r="23" spans="1:17" ht="14.1" customHeight="1">
      <c r="A23" s="29" t="s">
        <v>4</v>
      </c>
      <c r="B23" s="76"/>
      <c r="C23" s="77"/>
      <c r="D23" s="76"/>
      <c r="E23" s="77"/>
      <c r="F23" s="34"/>
      <c r="G23" s="2"/>
      <c r="J23" s="34"/>
      <c r="M23" s="32"/>
      <c r="N23" s="34"/>
    </row>
    <row r="24" spans="1:17" ht="14.1" customHeight="1">
      <c r="A24" s="29" t="s">
        <v>9</v>
      </c>
      <c r="B24" s="76">
        <v>135</v>
      </c>
      <c r="C24" s="77">
        <f>71/B24*100</f>
        <v>52.592592592592588</v>
      </c>
      <c r="D24" s="76"/>
      <c r="E24" s="77"/>
      <c r="F24" s="34"/>
      <c r="G24" s="2"/>
      <c r="I24" s="14"/>
      <c r="J24" s="34"/>
      <c r="M24" s="32"/>
      <c r="N24" s="34"/>
    </row>
    <row r="25" spans="1:17" ht="14.1" customHeight="1">
      <c r="A25" s="29" t="s">
        <v>10</v>
      </c>
      <c r="B25" s="76">
        <v>44</v>
      </c>
      <c r="C25" s="77">
        <f>21/B25*100</f>
        <v>47.727272727272727</v>
      </c>
      <c r="D25" s="76"/>
      <c r="E25" s="77"/>
      <c r="F25" s="34"/>
      <c r="G25" s="2"/>
      <c r="J25" s="34"/>
      <c r="M25" s="32"/>
      <c r="N25" s="34"/>
    </row>
    <row r="26" spans="1:17" ht="14.1" customHeight="1">
      <c r="A26" s="29" t="s">
        <v>5</v>
      </c>
      <c r="B26" s="76"/>
      <c r="C26" s="77"/>
      <c r="D26" s="76"/>
      <c r="E26" s="77"/>
      <c r="F26" s="34"/>
      <c r="G26" s="2"/>
      <c r="J26" s="34"/>
      <c r="M26" s="32"/>
      <c r="N26" s="34"/>
    </row>
    <row r="27" spans="1:17" ht="14.1" customHeight="1">
      <c r="A27" s="29" t="s">
        <v>6</v>
      </c>
      <c r="B27" s="76"/>
      <c r="C27" s="77"/>
      <c r="D27" s="76"/>
      <c r="E27" s="77"/>
      <c r="F27" s="34"/>
      <c r="G27" s="2"/>
      <c r="J27" s="34"/>
      <c r="M27" s="32"/>
      <c r="N27" s="34"/>
    </row>
    <row r="28" spans="1:17" ht="14.1" customHeight="1" thickBot="1">
      <c r="A28" s="23" t="s">
        <v>1</v>
      </c>
      <c r="B28" s="20">
        <f>SUM(B21:B27)</f>
        <v>293</v>
      </c>
      <c r="C28" s="21">
        <f>166/B28*100</f>
        <v>56.655290102389074</v>
      </c>
      <c r="D28" s="72"/>
      <c r="E28" s="71"/>
      <c r="F28" s="34"/>
      <c r="G28" s="2"/>
      <c r="I28"/>
      <c r="J28" s="34"/>
      <c r="K28" s="39"/>
      <c r="L28" s="15"/>
      <c r="M28" s="32"/>
      <c r="N28" s="34"/>
      <c r="P28"/>
      <c r="Q28"/>
    </row>
    <row r="29" spans="1:17" ht="22.5" customHeight="1">
      <c r="A29" s="67" t="s">
        <v>21</v>
      </c>
      <c r="B29" s="68"/>
      <c r="C29" s="68"/>
      <c r="D29" s="68"/>
    </row>
    <row r="30" spans="1:17">
      <c r="A30" s="1"/>
      <c r="N30" s="34"/>
    </row>
    <row r="31" spans="1:17" ht="5.25" customHeight="1"/>
    <row r="32" spans="1:17" ht="14.1" customHeight="1">
      <c r="A32" s="35" t="s">
        <v>19</v>
      </c>
      <c r="B32" s="63" t="s">
        <v>7</v>
      </c>
      <c r="C32" s="63"/>
      <c r="D32" s="63" t="s">
        <v>8</v>
      </c>
      <c r="E32" s="63"/>
      <c r="F32" s="6"/>
      <c r="G32" s="6"/>
    </row>
    <row r="33" spans="1:13" ht="33.75">
      <c r="A33" s="10"/>
      <c r="B33" s="11" t="s">
        <v>0</v>
      </c>
      <c r="C33" s="12" t="s">
        <v>13</v>
      </c>
      <c r="D33" s="11" t="s">
        <v>0</v>
      </c>
      <c r="E33" s="12" t="s">
        <v>13</v>
      </c>
      <c r="F33" s="6"/>
      <c r="G33" s="6"/>
      <c r="H33" s="14"/>
    </row>
    <row r="34" spans="1:13" ht="14.1" customHeight="1">
      <c r="A34" s="24" t="s">
        <v>3</v>
      </c>
      <c r="B34" s="18"/>
      <c r="C34" s="17"/>
      <c r="D34" s="18"/>
      <c r="E34" s="17"/>
      <c r="F34" s="6"/>
      <c r="G34" s="7"/>
      <c r="H34" s="14"/>
      <c r="J34"/>
    </row>
    <row r="35" spans="1:13" ht="22.5" customHeight="1">
      <c r="A35" s="25" t="s">
        <v>15</v>
      </c>
      <c r="B35" s="18"/>
      <c r="C35" s="17"/>
      <c r="D35" s="18"/>
      <c r="E35" s="17"/>
      <c r="F35" s="6"/>
      <c r="G35" s="7"/>
      <c r="J35"/>
    </row>
    <row r="36" spans="1:13" ht="14.1" customHeight="1">
      <c r="A36" s="25" t="s">
        <v>9</v>
      </c>
      <c r="B36" s="18"/>
      <c r="C36" s="17"/>
      <c r="D36" s="18"/>
      <c r="E36" s="17"/>
      <c r="F36" s="6"/>
      <c r="G36" s="7"/>
      <c r="J36"/>
    </row>
    <row r="37" spans="1:13" ht="14.1" customHeight="1">
      <c r="A37" s="25" t="s">
        <v>10</v>
      </c>
      <c r="B37" s="18"/>
      <c r="C37" s="17"/>
      <c r="D37" s="18">
        <v>2</v>
      </c>
      <c r="E37" s="17">
        <v>0</v>
      </c>
      <c r="F37" s="6"/>
      <c r="G37" s="7"/>
      <c r="J37"/>
      <c r="M37" s="14"/>
    </row>
    <row r="38" spans="1:13" ht="14.1" customHeight="1">
      <c r="A38" s="25" t="s">
        <v>22</v>
      </c>
      <c r="B38" s="18"/>
      <c r="C38" s="17"/>
      <c r="D38" s="18"/>
      <c r="E38" s="17"/>
      <c r="F38" s="6"/>
      <c r="G38" s="7"/>
      <c r="J38"/>
    </row>
    <row r="39" spans="1:13" ht="14.1" customHeight="1">
      <c r="A39" s="25" t="s">
        <v>6</v>
      </c>
      <c r="B39" s="18"/>
      <c r="C39" s="17"/>
      <c r="D39" s="18"/>
      <c r="E39" s="17"/>
      <c r="F39" s="6"/>
      <c r="G39" s="7"/>
      <c r="J39"/>
    </row>
    <row r="40" spans="1:13" ht="14.1" customHeight="1">
      <c r="A40" s="26" t="s">
        <v>1</v>
      </c>
      <c r="B40" s="27">
        <f>SUM(B34:B39)</f>
        <v>0</v>
      </c>
      <c r="C40" s="28"/>
      <c r="D40" s="27">
        <f>SUM(D34:D39)</f>
        <v>2</v>
      </c>
      <c r="E40" s="28">
        <v>0</v>
      </c>
      <c r="F40" s="6"/>
      <c r="G40" s="7"/>
      <c r="J40"/>
    </row>
    <row r="41" spans="1:13">
      <c r="A41" s="19" t="s">
        <v>16</v>
      </c>
      <c r="J41"/>
    </row>
    <row r="43" spans="1:13">
      <c r="A43" s="65" t="s">
        <v>23</v>
      </c>
      <c r="B43" s="66"/>
      <c r="C43" s="66"/>
      <c r="D43" s="66"/>
      <c r="E43" s="66"/>
      <c r="F43" s="66"/>
    </row>
    <row r="44" spans="1:13">
      <c r="A44" s="66"/>
      <c r="B44" s="66"/>
      <c r="C44" s="66"/>
      <c r="D44" s="66"/>
      <c r="E44" s="66"/>
      <c r="F44" s="66"/>
    </row>
    <row r="45" spans="1:13">
      <c r="A45" s="66"/>
      <c r="B45" s="66"/>
      <c r="C45" s="66"/>
      <c r="D45" s="66"/>
      <c r="E45" s="66"/>
      <c r="F45" s="66"/>
    </row>
    <row r="46" spans="1:13" ht="18" customHeight="1">
      <c r="A46" s="66"/>
      <c r="B46" s="66"/>
      <c r="C46" s="66"/>
      <c r="D46" s="66"/>
      <c r="E46" s="66"/>
      <c r="F46" s="66"/>
    </row>
    <row r="47" spans="1:13">
      <c r="A47" s="58" t="s">
        <v>25</v>
      </c>
      <c r="B47" s="59"/>
      <c r="C47" s="59"/>
      <c r="D47" s="59"/>
      <c r="E47" s="59"/>
      <c r="F47" s="59"/>
      <c r="G47"/>
      <c r="H47"/>
      <c r="I47"/>
      <c r="J47"/>
    </row>
    <row r="48" spans="1:13">
      <c r="A48" s="59"/>
      <c r="B48" s="59"/>
      <c r="C48" s="59"/>
      <c r="D48" s="59"/>
      <c r="E48" s="59"/>
      <c r="F48" s="59"/>
      <c r="G48"/>
      <c r="H48"/>
      <c r="I48"/>
      <c r="J48"/>
    </row>
    <row r="49" spans="1:10" ht="23.25" customHeight="1">
      <c r="A49" s="59"/>
      <c r="B49" s="59"/>
      <c r="C49" s="59"/>
      <c r="D49" s="59"/>
      <c r="E49" s="59"/>
      <c r="F49" s="59"/>
      <c r="G49"/>
      <c r="H49"/>
      <c r="I49"/>
      <c r="J49"/>
    </row>
    <row r="50" spans="1:10">
      <c r="A50"/>
      <c r="B50"/>
      <c r="C50"/>
      <c r="D50"/>
      <c r="E50"/>
      <c r="F50"/>
      <c r="G50"/>
      <c r="H50"/>
      <c r="I50"/>
      <c r="J50"/>
    </row>
    <row r="51" spans="1:10">
      <c r="A51" s="31" t="s">
        <v>24</v>
      </c>
      <c r="B51"/>
      <c r="C51"/>
      <c r="D51"/>
      <c r="E51"/>
      <c r="F51"/>
      <c r="G51"/>
      <c r="H51"/>
      <c r="I51"/>
      <c r="J51"/>
    </row>
    <row r="52" spans="1:10">
      <c r="A52"/>
      <c r="B52"/>
      <c r="C52"/>
      <c r="D52"/>
      <c r="E52"/>
      <c r="F52"/>
      <c r="G52"/>
      <c r="H52"/>
      <c r="I52"/>
      <c r="J52"/>
    </row>
    <row r="53" spans="1:10">
      <c r="A53"/>
      <c r="B53"/>
      <c r="C53"/>
      <c r="D53"/>
      <c r="E53"/>
      <c r="F53"/>
      <c r="G53"/>
      <c r="H53"/>
      <c r="I53"/>
      <c r="J53"/>
    </row>
    <row r="54" spans="1:10">
      <c r="A54"/>
      <c r="B54"/>
      <c r="C54"/>
      <c r="D54"/>
      <c r="E54"/>
      <c r="F54"/>
      <c r="G54"/>
      <c r="H54"/>
      <c r="I54"/>
      <c r="J54"/>
    </row>
    <row r="55" spans="1:10">
      <c r="A55"/>
      <c r="B55"/>
      <c r="C55"/>
      <c r="D55"/>
      <c r="E55"/>
      <c r="F55"/>
      <c r="G55"/>
      <c r="H55"/>
      <c r="I55"/>
      <c r="J55"/>
    </row>
    <row r="56" spans="1:10">
      <c r="A56"/>
      <c r="B56"/>
      <c r="C56"/>
      <c r="D56"/>
      <c r="E56"/>
      <c r="F56"/>
      <c r="G56"/>
      <c r="H56"/>
      <c r="I56"/>
      <c r="J56"/>
    </row>
  </sheetData>
  <mergeCells count="11">
    <mergeCell ref="A47:F49"/>
    <mergeCell ref="A1:D1"/>
    <mergeCell ref="D6:E6"/>
    <mergeCell ref="F6:G6"/>
    <mergeCell ref="A43:F46"/>
    <mergeCell ref="B32:C32"/>
    <mergeCell ref="A29:D29"/>
    <mergeCell ref="D32:E32"/>
    <mergeCell ref="B6:C6"/>
    <mergeCell ref="B19:C19"/>
    <mergeCell ref="D19:E19"/>
  </mergeCells>
  <phoneticPr fontId="0" type="noConversion"/>
  <pageMargins left="0.35433070866141736" right="0.27559055118110237" top="0.98425196850393704" bottom="0.78740157480314965" header="0.51181102362204722" footer="0.51181102362204722"/>
  <pageSetup paperSize="9" scale="6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7.06 Notice</vt:lpstr>
      <vt:lpstr>7.06 Tableau 1</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;7.21</dc:title>
  <dc:creator>DEPP-MENJ - Ministère de l'Education nationale et de la Jeunesse;Direction de l'évaluation de la prospective et de la performance</dc:creator>
  <cp:lastModifiedBy>Santa Susini</cp:lastModifiedBy>
  <cp:lastPrinted>2019-05-15T09:30:28Z</cp:lastPrinted>
  <dcterms:created xsi:type="dcterms:W3CDTF">1996-10-21T11:03:58Z</dcterms:created>
  <dcterms:modified xsi:type="dcterms:W3CDTF">2023-03-28T13:15:51Z</dcterms:modified>
  <cp:contentStatus>Publié</cp:contentStatus>
</cp:coreProperties>
</file>