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susini\Nextcloud2\Stats corses\2025\PUBLICATION\"/>
    </mc:Choice>
  </mc:AlternateContent>
  <bookViews>
    <workbookView xWindow="0" yWindow="0" windowWidth="14370" windowHeight="11775" tabRatio="741" activeTab="2"/>
  </bookViews>
  <sheets>
    <sheet name="8.01 Notice" sheetId="7" r:id="rId1"/>
    <sheet name="8.01 Tableau 1" sheetId="11" r:id="rId2"/>
    <sheet name="8.01 Tableau 2" sheetId="12" r:id="rId3"/>
  </sheets>
  <definedNames>
    <definedName name="Le_système_éducatif_en_Corse" localSheetId="2">#REF!</definedName>
    <definedName name="Le_système_éducatif_en_Corse">#REF!</definedName>
    <definedName name="Theme" localSheetId="2">#REF!</definedName>
    <definedName name="Them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3" i="12" l="1"/>
  <c r="S24" i="12" l="1"/>
  <c r="S21" i="12"/>
  <c r="S18" i="12"/>
  <c r="L33" i="12"/>
  <c r="I27" i="11"/>
  <c r="S6" i="12"/>
  <c r="S8" i="12"/>
  <c r="S7" i="12"/>
  <c r="I9" i="12"/>
  <c r="I6" i="12"/>
  <c r="I24" i="12"/>
  <c r="I22" i="12"/>
  <c r="I21" i="12"/>
  <c r="I19" i="12"/>
  <c r="I23" i="12"/>
  <c r="I18" i="12"/>
  <c r="J7" i="11" l="1"/>
  <c r="S26" i="12" l="1"/>
  <c r="I20" i="12" l="1"/>
  <c r="I17" i="12"/>
  <c r="I8" i="12"/>
  <c r="K25" i="11"/>
  <c r="K24" i="11"/>
  <c r="K23" i="11"/>
  <c r="K22" i="11"/>
  <c r="K21" i="11"/>
  <c r="K20" i="11"/>
  <c r="K19" i="11"/>
  <c r="K18" i="11"/>
  <c r="K27" i="11" l="1"/>
  <c r="K12" i="11"/>
  <c r="K11" i="11"/>
  <c r="K9" i="11"/>
  <c r="K8" i="11"/>
  <c r="I10" i="11"/>
  <c r="I7" i="11"/>
  <c r="I13" i="11" s="1"/>
  <c r="J13" i="11" s="1"/>
  <c r="B27" i="11"/>
  <c r="J10" i="11" l="1"/>
  <c r="K13" i="11"/>
  <c r="J11" i="11"/>
  <c r="J8" i="11"/>
  <c r="J12" i="11"/>
  <c r="J9" i="11"/>
  <c r="J22" i="11"/>
  <c r="J20" i="11"/>
  <c r="J19" i="11"/>
  <c r="J25" i="11"/>
  <c r="J21" i="11"/>
  <c r="J24" i="11"/>
  <c r="J23" i="11"/>
  <c r="J18" i="11"/>
  <c r="H27" i="11"/>
  <c r="H10" i="11"/>
  <c r="K10" i="11" s="1"/>
  <c r="H7" i="11"/>
  <c r="K7" i="11" s="1"/>
  <c r="J27" i="11" l="1"/>
  <c r="H13" i="11"/>
  <c r="G27" i="11"/>
  <c r="Q21" i="12"/>
  <c r="Q18" i="12"/>
  <c r="G10" i="11"/>
  <c r="G7" i="11" l="1"/>
  <c r="G13" i="11" l="1"/>
  <c r="A3" i="12"/>
  <c r="A1" i="12"/>
  <c r="F27" i="11"/>
  <c r="E27" i="11"/>
  <c r="D27" i="11"/>
  <c r="C27" i="11"/>
  <c r="F10" i="11"/>
  <c r="E10" i="11"/>
  <c r="D10" i="11"/>
  <c r="C10" i="11"/>
  <c r="B10" i="11"/>
  <c r="F7" i="11"/>
  <c r="E7" i="11"/>
  <c r="D7" i="11"/>
  <c r="C7" i="11"/>
  <c r="B7" i="11"/>
  <c r="A3" i="11"/>
  <c r="A1" i="11"/>
  <c r="B13" i="11" l="1"/>
  <c r="F13" i="11"/>
  <c r="D13" i="11"/>
  <c r="C13" i="11"/>
  <c r="E13" i="11"/>
</calcChain>
</file>

<file path=xl/sharedStrings.xml><?xml version="1.0" encoding="utf-8"?>
<sst xmlns="http://schemas.openxmlformats.org/spreadsheetml/2006/main" count="145" uniqueCount="79">
  <si>
    <t>Source</t>
  </si>
  <si>
    <t>https://www.ac-corse.fr/l-academie-en-chiffres-123583</t>
  </si>
  <si>
    <t>Repères statistiques corses</t>
  </si>
  <si>
    <t>Publication annuelle de la division de la prospective et des statistiques académiques (DPSA) de l'Académie de Corse.</t>
  </si>
  <si>
    <t>Sommaire</t>
  </si>
  <si>
    <t>Précisions</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</si>
  <si>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</si>
  <si>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</si>
  <si>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</si>
  <si>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</si>
  <si>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</si>
  <si>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2019</t>
  </si>
  <si>
    <r>
      <rPr>
        <b/>
        <sz val="8"/>
        <rFont val="Arial"/>
        <family val="2"/>
      </rPr>
      <t>-</t>
    </r>
    <r>
      <rPr>
        <sz val="8"/>
        <rFont val="Arial"/>
        <family val="2"/>
      </rPr>
      <t xml:space="preserve"> Absence d’effectif ou pas d’effectif possible</t>
    </r>
  </si>
  <si>
    <t>2021</t>
  </si>
  <si>
    <t>2022</t>
  </si>
  <si>
    <t>2020</t>
  </si>
  <si>
    <t>Actualisé le</t>
  </si>
  <si>
    <t>8.01 Les personnels de l’enseignement scolaire : évolution</t>
  </si>
  <si>
    <t>Pour en savoir plus</t>
  </si>
  <si>
    <r>
      <t>Évolutions -</t>
    </r>
    <r>
      <rPr>
        <sz val="8"/>
        <color rgb="FF000000"/>
        <rFont val="Arial"/>
        <family val="2"/>
      </rPr>
      <t xml:space="preserve"> Le panel des personnels issu de BSA est recalculé chaque année sur la base des données de gestion actualisées. Par conséquent, les effectifs peuvent légèrement varier d’une édition à l’autre de RERS. En effet, il arrive que des modifications des bases de gestion soient effectuées avec du décalage (corrections d’erreurs notamment). En outre, le calcul des indicateurs statistiques s’affine toujours davantage.</t>
    </r>
  </si>
  <si>
    <r>
      <t xml:space="preserve">Par ailleurs, les effectifs présentés concernent les personnes présentes au 30 novembre, et non celles ayant été présentes à un moment ou à un autre de l’année scolaire. </t>
    </r>
    <r>
      <rPr>
        <sz val="8"/>
        <rFont val="Arial"/>
        <family val="2"/>
      </rPr>
      <t>Ce choix de concept joue en particulier sur les effectifs des populations dont le recrutement peut s’effectuer tout au long de l’année, et notamment ceux de certains personnels de vie scolaire (AED et AESH).</t>
    </r>
  </si>
  <si>
    <r>
      <t>Du corps à la mission</t>
    </r>
    <r>
      <rPr>
        <b/>
        <sz val="8"/>
        <rFont val="Arial"/>
        <family val="2"/>
      </rPr>
      <t>.</t>
    </r>
    <r>
      <rPr>
        <sz val="8"/>
        <rFont val="Arial"/>
        <family val="2"/>
      </rPr>
      <t xml:space="preserve"> Seuls les corps non-enseignants du secteur public sont publiables, les données des personnels non enseignants du privé sous contrat n’étant pas présentes dans les systèmes d’information statistique du ministère. Néanmoins les enseignants du public et du privé sous contrat assurant des missions non enseignantes sont pris en compte dans l’approche par mission retenue ici.</t>
    </r>
  </si>
  <si>
    <t>2018</t>
  </si>
  <si>
    <t>Secteur privé</t>
  </si>
  <si>
    <t xml:space="preserve">Enseignants du premier degré privé                                                                                              </t>
  </si>
  <si>
    <t xml:space="preserve">Enseignants du second degré privé                                                                                               </t>
  </si>
  <si>
    <t xml:space="preserve">Enseignants du premier degré public                                                                                             </t>
  </si>
  <si>
    <t xml:space="preserve">Enseignants du second degré public                                                                                              </t>
  </si>
  <si>
    <t xml:space="preserve">Encadrement supérieur                                                                                                           </t>
  </si>
  <si>
    <t xml:space="preserve">Filière administrative                                                                                                          </t>
  </si>
  <si>
    <t xml:space="preserve">Filière santé et sociale                                                                                                        </t>
  </si>
  <si>
    <t xml:space="preserve">Ingénieurs et personnels techniques de recherche et de formation                                                                </t>
  </si>
  <si>
    <t xml:space="preserve">Personnels d'assistance éducative                                                                                               </t>
  </si>
  <si>
    <t xml:space="preserve">Personnels de direction                                                                                                         </t>
  </si>
  <si>
    <t xml:space="preserve">Personnels d'éducation                                                                                                          </t>
  </si>
  <si>
    <t xml:space="preserve">Personnels d'inspection                                                                                                         </t>
  </si>
  <si>
    <t>Secteur public</t>
  </si>
  <si>
    <t>Source : BSA</t>
  </si>
  <si>
    <t>[1] Évolution des effectifs</t>
  </si>
  <si>
    <t>Champ : Région corse, hors apprentis enseignants et assistants étrangers</t>
  </si>
  <si>
    <t>Enseignants</t>
  </si>
  <si>
    <t>Non Enseignants</t>
  </si>
  <si>
    <t>Total</t>
  </si>
  <si>
    <t>Part du total</t>
  </si>
  <si>
    <t>Evolution N-1</t>
  </si>
  <si>
    <t>Champ : Région corse, secteur public (données du secteur privé non disponibles)</t>
  </si>
  <si>
    <t>Non Enseignants - part des femmes</t>
  </si>
  <si>
    <t>Enseignants - part des femmes</t>
  </si>
  <si>
    <t>Enseignants - part des non titulaires</t>
  </si>
  <si>
    <t>77%</t>
  </si>
  <si>
    <t>78%</t>
  </si>
  <si>
    <t>80%</t>
  </si>
  <si>
    <t>Non Enseignants - part des non titulaires</t>
  </si>
  <si>
    <t>Ingénieurs et personnels techniques de recherche et de formation</t>
  </si>
  <si>
    <t>Enseignants du premier degré public</t>
  </si>
  <si>
    <t>Enseignants du second degré public</t>
  </si>
  <si>
    <t>Encadrement supérieur</t>
  </si>
  <si>
    <t>Personnels de direction</t>
  </si>
  <si>
    <t>Personnels d'inspection</t>
  </si>
  <si>
    <t>Personnels d'éducation</t>
  </si>
  <si>
    <t>Personnels d'assistance éducative</t>
  </si>
  <si>
    <t>Filière administrative</t>
  </si>
  <si>
    <t>Filière santé et sociale</t>
  </si>
  <si>
    <t>Enseignants du premier degré privé</t>
  </si>
  <si>
    <t>Enseignants du second degré privé</t>
  </si>
  <si>
    <t>53%</t>
  </si>
  <si>
    <t>55%</t>
  </si>
  <si>
    <t>58%</t>
  </si>
  <si>
    <t>2023</t>
  </si>
  <si>
    <t>81%</t>
  </si>
  <si>
    <t>2024</t>
  </si>
  <si>
    <t>56%</t>
  </si>
  <si>
    <t>DEPP, Panel des personnels issu de BSA, novembre 2024.</t>
  </si>
  <si>
    <t>[2] Évolution des effectifs : proportions femmes et non-titulaires</t>
  </si>
  <si>
    <t>DEPP, 2024, Panorama statistique des personnels de l’enseignement scolaire 2023-2024</t>
  </si>
  <si>
    <t>Ensemble</t>
  </si>
  <si>
    <t>DPSA, RSC 2025</t>
  </si>
  <si>
    <t>2025</t>
  </si>
  <si>
    <t>79,0%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</si>
</sst>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F800]dddd\,\ mmmm\ dd\,\ yyyy"/>
    <numFmt numFmtId="165" formatCode="#,##0.0"/>
    <numFmt numFmtId="166" formatCode="0.0%"/>
  </numFmts>
  <fonts count="25" x14ac:knownFonts="1">
    <font>
      <sz val="9"/>
      <color theme="1"/>
      <name val="Arial"/>
      <family val="2"/>
    </font>
    <font>
      <sz val="10"/>
      <name val="Arial"/>
      <family val="2"/>
    </font>
    <font>
      <sz val="10"/>
      <name val="Arial"/>
      <family val="2"/>
    </font>
    <font>
      <b/>
      <sz val="15"/>
      <color theme="3"/>
      <name val="Arial"/>
      <family val="2"/>
    </font>
    <font>
      <b/>
      <sz val="13"/>
      <color theme="3"/>
      <name val="Arial"/>
      <family val="2"/>
    </font>
    <font>
      <i/>
      <sz val="10"/>
      <name val="Arial"/>
      <family val="2"/>
    </font>
    <font>
      <u/>
      <sz val="10"/>
      <color theme="10"/>
      <name val="MS Sans Serif"/>
    </font>
    <font>
      <b/>
      <sz val="9"/>
      <name val="Arial"/>
      <family val="2"/>
    </font>
    <font>
      <sz val="8"/>
      <name val="Arial"/>
      <family val="2"/>
    </font>
    <font>
      <b/>
      <sz val="8"/>
      <name val="Arial"/>
      <family val="2"/>
    </font>
    <font>
      <sz val="10"/>
      <name val="MS Sans Serif"/>
    </font>
    <font>
      <sz val="10"/>
      <name val="MS Sans Serif"/>
      <family val="2"/>
    </font>
    <font>
      <b/>
      <sz val="8"/>
      <color indexed="12"/>
      <name val="Arial"/>
      <family val="2"/>
    </font>
    <font>
      <b/>
      <sz val="10"/>
      <name val="Arial"/>
      <family val="2"/>
    </font>
    <font>
      <b/>
      <sz val="11"/>
      <color theme="3"/>
      <name val="Arial"/>
      <family val="2"/>
    </font>
    <font>
      <b/>
      <sz val="8"/>
      <color rgb="FF000065"/>
      <name val="Arial"/>
      <family val="2"/>
    </font>
    <font>
      <sz val="8"/>
      <color rgb="FF000000"/>
      <name val="Arial"/>
      <family val="2"/>
    </font>
    <font>
      <sz val="9"/>
      <color theme="1"/>
      <name val="Arial"/>
      <family val="2"/>
    </font>
    <font>
      <b/>
      <sz val="8"/>
      <name val="Arial"/>
      <family val="2"/>
    </font>
    <font>
      <i/>
      <sz val="8"/>
      <name val="Arial"/>
      <family val="2"/>
    </font>
    <font>
      <b/>
      <i/>
      <sz val="8"/>
      <name val="Arial"/>
      <family val="2"/>
    </font>
    <font>
      <sz val="8"/>
      <name val="Arial"/>
      <family val="2"/>
    </font>
    <font>
      <sz val="8"/>
      <name val="Arial"/>
      <family val="2"/>
    </font>
    <font>
      <b/>
      <sz val="8"/>
      <name val="Arial"/>
      <family val="2"/>
    </font>
    <font>
      <sz val="9"/>
      <name val="Arial"/>
      <family val="2"/>
    </font>
  </fonts>
  <fills count="3">
    <fill>
      <patternFill patternType="none"/>
    </fill>
    <fill>
      <patternFill patternType="gray125"/>
    </fill>
    <fill>
      <patternFill patternType="solid">
        <fgColor theme="0" tint="-4.9989318521683403E-2"/>
        <bgColor indexed="64"/>
      </patternFill>
    </fill>
  </fills>
  <borders count="6">
    <border>
      <left/>
      <right/>
      <top/>
      <bottom/>
      <diagonal/>
    </border>
    <border>
      <left/>
      <right/>
      <top/>
      <bottom style="thick">
        <color theme="4"/>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right/>
      <top/>
      <bottom style="thin">
        <color rgb="FF000000"/>
      </bottom>
      <diagonal/>
    </border>
  </borders>
  <cellStyleXfs count="13">
    <xf numFmtId="0" fontId="0" fillId="0" borderId="0"/>
    <xf numFmtId="0" fontId="1" fillId="0" borderId="0"/>
    <xf numFmtId="0" fontId="3" fillId="0" borderId="1" applyNumberFormat="0" applyFill="0" applyAlignment="0" applyProtection="0"/>
    <xf numFmtId="0" fontId="4" fillId="0" borderId="3" applyNumberFormat="0" applyFill="0" applyAlignment="0" applyProtection="0"/>
    <xf numFmtId="0" fontId="2" fillId="0" borderId="0"/>
    <xf numFmtId="0" fontId="2" fillId="0" borderId="0"/>
    <xf numFmtId="0" fontId="6" fillId="0" borderId="0" applyNumberFormat="0" applyFill="0" applyBorder="0" applyAlignment="0" applyProtection="0"/>
    <xf numFmtId="0" fontId="10" fillId="0" borderId="0"/>
    <xf numFmtId="9" fontId="11" fillId="0" borderId="0" applyFont="0" applyFill="0" applyBorder="0" applyAlignment="0" applyProtection="0"/>
    <xf numFmtId="0" fontId="14" fillId="0" borderId="4" applyNumberFormat="0" applyFill="0" applyAlignment="0" applyProtection="0"/>
    <xf numFmtId="0" fontId="1" fillId="0" borderId="0"/>
    <xf numFmtId="0" fontId="1" fillId="0" borderId="0"/>
    <xf numFmtId="9" fontId="17" fillId="0" borderId="0" applyFont="0" applyFill="0" applyBorder="0" applyAlignment="0" applyProtection="0"/>
  </cellStyleXfs>
  <cellXfs count="83">
    <xf numFmtId="0" fontId="0" fillId="0" borderId="0" xfId="0"/>
    <xf numFmtId="0" fontId="3" fillId="0" borderId="1" xfId="2"/>
    <xf numFmtId="0" fontId="5" fillId="0" borderId="0" xfId="4" applyFont="1"/>
    <xf numFmtId="0" fontId="2" fillId="0" borderId="0" xfId="5"/>
    <xf numFmtId="164" fontId="5" fillId="0" borderId="0" xfId="5" applyNumberFormat="1" applyFont="1" applyAlignment="1">
      <alignment horizontal="right" wrapText="1"/>
    </xf>
    <xf numFmtId="0" fontId="2" fillId="0" borderId="0" xfId="4" applyFont="1" applyAlignment="1">
      <alignment horizontal="left" vertical="center" wrapText="1"/>
    </xf>
    <xf numFmtId="0" fontId="6" fillId="0" borderId="0" xfId="6" applyAlignment="1">
      <alignment vertical="center" wrapText="1"/>
    </xf>
    <xf numFmtId="0" fontId="5" fillId="0" borderId="0" xfId="5" applyFont="1"/>
    <xf numFmtId="0" fontId="2" fillId="0" borderId="0" xfId="5" applyFont="1"/>
    <xf numFmtId="0" fontId="7" fillId="0" borderId="0" xfId="5" applyFont="1" applyAlignment="1">
      <alignment wrapText="1"/>
    </xf>
    <xf numFmtId="0" fontId="8" fillId="0" borderId="0" xfId="5" applyFont="1" applyAlignment="1">
      <alignment wrapText="1"/>
    </xf>
    <xf numFmtId="0" fontId="8" fillId="0" borderId="0" xfId="5" applyFont="1"/>
    <xf numFmtId="0" fontId="10" fillId="0" borderId="0" xfId="7" applyAlignment="1"/>
    <xf numFmtId="0" fontId="8" fillId="0" borderId="0" xfId="7" applyFont="1" applyAlignment="1">
      <alignment vertical="center"/>
    </xf>
    <xf numFmtId="0" fontId="8" fillId="0" borderId="0" xfId="0" applyFont="1" applyFill="1" applyAlignment="1">
      <alignment vertical="center"/>
    </xf>
    <xf numFmtId="3" fontId="8" fillId="0" borderId="0" xfId="0" applyNumberFormat="1" applyFont="1" applyFill="1" applyAlignment="1">
      <alignment horizontal="right" vertical="center"/>
    </xf>
    <xf numFmtId="0" fontId="8" fillId="0" borderId="0" xfId="0" applyFont="1" applyFill="1" applyBorder="1" applyAlignment="1">
      <alignment vertical="center" wrapText="1"/>
    </xf>
    <xf numFmtId="0" fontId="8" fillId="0" borderId="0" xfId="5" quotePrefix="1" applyFont="1"/>
    <xf numFmtId="0" fontId="13" fillId="0" borderId="0" xfId="5" applyFont="1" applyFill="1" applyAlignment="1">
      <alignment vertical="center" wrapText="1"/>
    </xf>
    <xf numFmtId="0" fontId="13" fillId="0" borderId="0" xfId="5" applyFont="1" applyFill="1" applyAlignment="1">
      <alignment vertical="center"/>
    </xf>
    <xf numFmtId="0" fontId="13" fillId="0" borderId="0" xfId="5" applyFont="1" applyAlignment="1">
      <alignment vertical="center" wrapText="1"/>
    </xf>
    <xf numFmtId="0" fontId="8" fillId="0" borderId="0" xfId="5" applyFont="1" applyAlignment="1">
      <alignment vertical="center" wrapText="1"/>
    </xf>
    <xf numFmtId="0" fontId="4" fillId="0" borderId="3" xfId="3" applyAlignment="1">
      <alignment vertical="center" wrapText="1"/>
    </xf>
    <xf numFmtId="0" fontId="14" fillId="0" borderId="0" xfId="9" applyBorder="1" applyAlignment="1">
      <alignment vertical="center"/>
    </xf>
    <xf numFmtId="0" fontId="4" fillId="0" borderId="3" xfId="3" applyAlignment="1">
      <alignment vertical="center"/>
    </xf>
    <xf numFmtId="14" fontId="5" fillId="0" borderId="0" xfId="5" applyNumberFormat="1" applyFont="1" applyAlignment="1">
      <alignment horizontal="right" wrapText="1"/>
    </xf>
    <xf numFmtId="0" fontId="1" fillId="0" borderId="0" xfId="7" applyFont="1"/>
    <xf numFmtId="0" fontId="1" fillId="0" borderId="0" xfId="7" applyFont="1" applyBorder="1"/>
    <xf numFmtId="0" fontId="1" fillId="0" borderId="0" xfId="7" applyFont="1" applyBorder="1" applyAlignment="1">
      <alignment horizontal="right"/>
    </xf>
    <xf numFmtId="0" fontId="1" fillId="0" borderId="0" xfId="7" applyFont="1" applyAlignment="1">
      <alignment vertical="center"/>
    </xf>
    <xf numFmtId="0" fontId="9" fillId="0" borderId="0" xfId="5" applyFont="1" applyFill="1" applyAlignment="1">
      <alignment vertical="center" wrapText="1"/>
    </xf>
    <xf numFmtId="0" fontId="15" fillId="0" borderId="0" xfId="1" applyFont="1" applyAlignment="1">
      <alignment horizontal="justify" vertical="center" wrapText="1"/>
    </xf>
    <xf numFmtId="0" fontId="8" fillId="0" borderId="0" xfId="7" applyFont="1" applyBorder="1" applyAlignment="1">
      <alignment vertical="center"/>
    </xf>
    <xf numFmtId="0" fontId="1" fillId="0" borderId="0" xfId="7" applyFont="1" applyBorder="1" applyAlignment="1">
      <alignment horizontal="right" vertical="center"/>
    </xf>
    <xf numFmtId="0" fontId="9" fillId="0" borderId="0" xfId="7" applyFont="1" applyBorder="1" applyAlignment="1">
      <alignment vertical="center"/>
    </xf>
    <xf numFmtId="0" fontId="13" fillId="0" borderId="0" xfId="7" applyFont="1" applyBorder="1" applyAlignment="1">
      <alignment horizontal="right" vertical="center"/>
    </xf>
    <xf numFmtId="0" fontId="13" fillId="0" borderId="0" xfId="7" applyFont="1" applyAlignment="1">
      <alignment vertical="center"/>
    </xf>
    <xf numFmtId="3" fontId="12" fillId="0" borderId="0" xfId="7" applyNumberFormat="1" applyFont="1" applyBorder="1" applyAlignment="1">
      <alignment horizontal="right" vertical="center"/>
    </xf>
    <xf numFmtId="165" fontId="12" fillId="0" borderId="0" xfId="7" applyNumberFormat="1" applyFont="1" applyBorder="1" applyAlignment="1">
      <alignment horizontal="right" vertical="center"/>
    </xf>
    <xf numFmtId="0" fontId="8" fillId="0" borderId="0" xfId="7" applyFont="1" applyBorder="1" applyAlignment="1">
      <alignment horizontal="right" vertical="center"/>
    </xf>
    <xf numFmtId="0" fontId="8" fillId="0" borderId="0" xfId="7" quotePrefix="1" applyFont="1" applyBorder="1" applyAlignment="1">
      <alignment vertical="center"/>
    </xf>
    <xf numFmtId="0" fontId="13" fillId="0" borderId="0" xfId="5" applyFont="1"/>
    <xf numFmtId="0" fontId="15" fillId="0" borderId="0" xfId="11" applyFont="1" applyAlignment="1">
      <alignment horizontal="justify" vertical="center" wrapText="1"/>
    </xf>
    <xf numFmtId="0" fontId="16" fillId="0" borderId="0" xfId="11" applyFont="1" applyAlignment="1">
      <alignment horizontal="justify" vertical="center" wrapText="1"/>
    </xf>
    <xf numFmtId="0" fontId="9" fillId="2" borderId="0" xfId="0" applyFont="1" applyFill="1" applyBorder="1" applyAlignment="1">
      <alignment vertical="center" wrapText="1"/>
    </xf>
    <xf numFmtId="3" fontId="9" fillId="2" borderId="0" xfId="1" applyNumberFormat="1" applyFont="1" applyFill="1" applyBorder="1" applyAlignment="1">
      <alignment horizontal="right" vertical="center"/>
    </xf>
    <xf numFmtId="3" fontId="8" fillId="0" borderId="0" xfId="1" applyNumberFormat="1" applyFont="1" applyFill="1" applyBorder="1" applyAlignment="1">
      <alignment horizontal="right" vertical="center"/>
    </xf>
    <xf numFmtId="0" fontId="8" fillId="0" borderId="0" xfId="7" applyFont="1" applyFill="1" applyBorder="1" applyAlignment="1">
      <alignment vertical="center"/>
    </xf>
    <xf numFmtId="3" fontId="8" fillId="0" borderId="0" xfId="1" applyNumberFormat="1" applyFont="1" applyFill="1" applyAlignment="1">
      <alignment horizontal="right" vertical="center"/>
    </xf>
    <xf numFmtId="0" fontId="8" fillId="0" borderId="0" xfId="7" applyFont="1" applyFill="1" applyAlignment="1">
      <alignment vertical="center"/>
    </xf>
    <xf numFmtId="9" fontId="8" fillId="0" borderId="0" xfId="12" applyFont="1" applyFill="1" applyAlignment="1">
      <alignment horizontal="right" vertical="center"/>
    </xf>
    <xf numFmtId="9" fontId="19" fillId="0" borderId="0" xfId="12" applyFont="1" applyFill="1" applyAlignment="1">
      <alignment horizontal="right" vertical="center"/>
    </xf>
    <xf numFmtId="9" fontId="19" fillId="2" borderId="0" xfId="12" applyFont="1" applyFill="1" applyAlignment="1">
      <alignment horizontal="right" vertical="center"/>
    </xf>
    <xf numFmtId="0" fontId="7" fillId="0" borderId="0" xfId="9" applyFont="1" applyBorder="1" applyAlignment="1">
      <alignment vertical="center"/>
    </xf>
    <xf numFmtId="9" fontId="8" fillId="0" borderId="0" xfId="12" applyFont="1" applyFill="1" applyBorder="1" applyAlignment="1">
      <alignment horizontal="right" vertical="center"/>
    </xf>
    <xf numFmtId="9" fontId="9" fillId="2" borderId="0" xfId="12" applyFont="1" applyFill="1" applyBorder="1" applyAlignment="1">
      <alignment horizontal="right" vertical="center"/>
    </xf>
    <xf numFmtId="0" fontId="1" fillId="0" borderId="0" xfId="0" applyNumberFormat="1" applyFont="1" applyFill="1" applyBorder="1" applyAlignment="1" applyProtection="1">
      <alignment vertical="center"/>
    </xf>
    <xf numFmtId="9" fontId="8" fillId="0" borderId="0" xfId="0" applyNumberFormat="1" applyFont="1" applyFill="1" applyAlignment="1">
      <alignment horizontal="right" vertical="center"/>
    </xf>
    <xf numFmtId="3" fontId="21" fillId="0" borderId="0" xfId="1" applyNumberFormat="1" applyFont="1" applyFill="1" applyAlignment="1">
      <alignment horizontal="right" vertical="center"/>
    </xf>
    <xf numFmtId="9" fontId="9" fillId="2" borderId="0" xfId="12" applyNumberFormat="1" applyFont="1" applyFill="1" applyBorder="1" applyAlignment="1">
      <alignment horizontal="right" vertical="center"/>
    </xf>
    <xf numFmtId="9" fontId="21" fillId="0" borderId="0" xfId="1" applyNumberFormat="1" applyFont="1" applyFill="1" applyAlignment="1">
      <alignment horizontal="right" vertical="center"/>
    </xf>
    <xf numFmtId="9" fontId="8" fillId="0" borderId="0" xfId="12" applyNumberFormat="1" applyFont="1" applyFill="1" applyBorder="1" applyAlignment="1">
      <alignment horizontal="right" vertical="center"/>
    </xf>
    <xf numFmtId="9" fontId="8" fillId="0" borderId="0" xfId="1" applyNumberFormat="1" applyFont="1" applyFill="1" applyAlignment="1">
      <alignment horizontal="right" vertical="center"/>
    </xf>
    <xf numFmtId="9" fontId="8" fillId="0" borderId="0" xfId="12" applyNumberFormat="1" applyFont="1" applyFill="1" applyAlignment="1">
      <alignment horizontal="right" vertical="center"/>
    </xf>
    <xf numFmtId="9" fontId="22" fillId="0" borderId="0" xfId="12" applyFont="1" applyFill="1" applyAlignment="1">
      <alignment horizontal="right" vertical="center"/>
    </xf>
    <xf numFmtId="0" fontId="1" fillId="0" borderId="0" xfId="7" applyFont="1" applyAlignment="1">
      <alignment horizontal="right"/>
    </xf>
    <xf numFmtId="0" fontId="9" fillId="0" borderId="2" xfId="0" applyFont="1" applyFill="1" applyBorder="1" applyAlignment="1">
      <alignment horizontal="right" vertical="center" wrapText="1"/>
    </xf>
    <xf numFmtId="0" fontId="18" fillId="0" borderId="5" xfId="0" applyFont="1" applyFill="1" applyBorder="1" applyAlignment="1">
      <alignment horizontal="right" vertical="center" wrapText="1"/>
    </xf>
    <xf numFmtId="0" fontId="9" fillId="0" borderId="5" xfId="0" applyFont="1" applyFill="1" applyBorder="1" applyAlignment="1">
      <alignment horizontal="right" vertical="center" wrapText="1"/>
    </xf>
    <xf numFmtId="0" fontId="20" fillId="0" borderId="5" xfId="7" applyFont="1" applyFill="1" applyBorder="1" applyAlignment="1">
      <alignment horizontal="right" vertical="center" wrapText="1"/>
    </xf>
    <xf numFmtId="0" fontId="23" fillId="0" borderId="5" xfId="0" applyFont="1" applyFill="1" applyBorder="1" applyAlignment="1">
      <alignment horizontal="right" vertical="center" wrapText="1"/>
    </xf>
    <xf numFmtId="0" fontId="9" fillId="0" borderId="0" xfId="0" applyFont="1" applyFill="1" applyBorder="1" applyAlignment="1">
      <alignment vertical="center" wrapText="1"/>
    </xf>
    <xf numFmtId="3" fontId="9" fillId="0" borderId="0" xfId="1" applyNumberFormat="1" applyFont="1" applyFill="1" applyAlignment="1">
      <alignment horizontal="right" vertical="center"/>
    </xf>
    <xf numFmtId="9" fontId="9" fillId="0" borderId="0" xfId="1" applyNumberFormat="1" applyFont="1" applyFill="1" applyAlignment="1">
      <alignment horizontal="right" vertical="center"/>
    </xf>
    <xf numFmtId="9" fontId="20" fillId="2" borderId="0" xfId="12" applyFont="1" applyFill="1" applyAlignment="1">
      <alignment horizontal="right" vertical="center"/>
    </xf>
    <xf numFmtId="9" fontId="20" fillId="0" borderId="0" xfId="12" applyFont="1" applyFill="1" applyAlignment="1">
      <alignment horizontal="right" vertical="center"/>
    </xf>
    <xf numFmtId="9" fontId="19" fillId="0" borderId="0" xfId="12" applyFont="1" applyFill="1" applyBorder="1" applyAlignment="1">
      <alignment horizontal="right" vertical="center"/>
    </xf>
    <xf numFmtId="9" fontId="13" fillId="0" borderId="0" xfId="7" applyNumberFormat="1" applyFont="1"/>
    <xf numFmtId="9" fontId="24" fillId="0" borderId="0" xfId="1" applyNumberFormat="1" applyFont="1" applyFill="1" applyAlignment="1">
      <alignment horizontal="right" vertical="center"/>
    </xf>
    <xf numFmtId="9" fontId="7" fillId="2" borderId="0" xfId="1" applyNumberFormat="1" applyFont="1" applyFill="1" applyAlignment="1">
      <alignment horizontal="right" vertical="center"/>
    </xf>
    <xf numFmtId="9" fontId="19" fillId="0" borderId="2" xfId="12" applyFont="1" applyFill="1" applyBorder="1" applyAlignment="1">
      <alignment horizontal="right" vertical="center"/>
    </xf>
    <xf numFmtId="3" fontId="1" fillId="0" borderId="0" xfId="7" applyNumberFormat="1" applyFont="1"/>
    <xf numFmtId="166" fontId="8" fillId="0" borderId="0" xfId="0" applyNumberFormat="1" applyFont="1" applyFill="1" applyAlignment="1">
      <alignment horizontal="right" vertical="center"/>
    </xf>
  </cellXfs>
  <cellStyles count="13">
    <cellStyle name="Lien hypertexte 2" xfId="6"/>
    <cellStyle name="Normal" xfId="0" builtinId="0"/>
    <cellStyle name="Normal 11 2" xfId="11"/>
    <cellStyle name="Normal 2" xfId="1"/>
    <cellStyle name="Normal 2 2" xfId="5"/>
    <cellStyle name="Normal 2 2 2" xfId="10"/>
    <cellStyle name="Normal 2_TC_A1" xfId="4"/>
    <cellStyle name="Normal 3" xfId="7"/>
    <cellStyle name="Pourcentage" xfId="12" builtinId="5"/>
    <cellStyle name="Pourcentage 2" xfId="8"/>
    <cellStyle name="Titre 1" xfId="2" builtinId="16"/>
    <cellStyle name="Titre 2" xfId="3" builtinId="17"/>
    <cellStyle name="Titre 3" xfId="9" builtinId="18"/>
  </cellStyles>
  <dxfs count="136">
    <dxf>
      <font>
        <b val="0"/>
        <i val="0"/>
        <strike val="0"/>
        <condense val="0"/>
        <extend val="0"/>
        <outline val="0"/>
        <shadow val="0"/>
        <u val="none"/>
        <vertAlign val="baseline"/>
        <sz val="8"/>
        <color auto="1"/>
        <name val="Arial"/>
        <scheme val="none"/>
      </font>
      <numFmt numFmtId="1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rgb="FF000000"/>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right" vertical="center" textRotation="0" wrapText="0" indent="0" justifyLastLine="0" shrinkToFit="0" readingOrder="0"/>
    </dxf>
    <dxf>
      <font>
        <strike val="0"/>
        <outline val="0"/>
        <shadow val="0"/>
        <u val="none"/>
        <vertAlign val="baseline"/>
        <sz val="8"/>
        <color auto="1"/>
        <name val="Arial"/>
        <scheme val="none"/>
      </font>
      <fill>
        <patternFill patternType="none">
          <fgColor indexed="64"/>
          <bgColor auto="1"/>
        </patternFill>
      </fill>
      <alignment vertical="center" textRotation="0" indent="0" justifyLastLine="0" shrinkToFit="0" readingOrder="0"/>
    </dxf>
    <dxf>
      <alignment vertical="center" textRotation="0" wrapText="0" indent="0" justifyLastLine="0" shrinkToFit="0" readingOrder="0"/>
    </dxf>
    <dxf>
      <font>
        <strike val="0"/>
        <outline val="0"/>
        <shadow val="0"/>
        <u val="none"/>
        <vertAlign val="baseline"/>
        <sz val="8"/>
        <color auto="1"/>
        <name val="Arial"/>
        <scheme val="none"/>
      </font>
      <fill>
        <patternFill patternType="none">
          <fgColor rgb="FF000000"/>
          <bgColor auto="1"/>
        </patternFill>
      </fill>
      <alignment vertical="center" textRotation="0" indent="0" justifyLastLine="0" shrinkToFit="0" readingOrder="0"/>
    </dxf>
    <dxf>
      <border>
        <bottom style="thin">
          <color rgb="FF000000"/>
        </bottom>
      </border>
    </dxf>
    <dxf>
      <font>
        <b/>
        <strike val="0"/>
        <outline val="0"/>
        <shadow val="0"/>
        <u val="none"/>
        <vertAlign val="baseline"/>
        <sz val="8"/>
        <color auto="1"/>
        <name val="Arial"/>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Arial"/>
        <scheme val="none"/>
      </font>
      <numFmt numFmtId="13" formatCode="0%"/>
      <fill>
        <patternFill patternType="none">
          <fgColor indexed="64"/>
          <bgColor indexed="65"/>
        </patternFill>
      </fill>
      <alignment horizontal="right" vertical="center" textRotation="0" wrapText="0" indent="0" justifyLastLine="0" shrinkToFit="0" readingOrder="0"/>
    </dxf>
    <dxf>
      <alignmen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rgb="FF000000"/>
          <bgColor auto="1"/>
        </patternFill>
      </fill>
      <alignment horizontal="right" vertical="center" textRotation="0" wrapText="0" indent="0" justifyLastLine="0" shrinkToFit="0" readingOrder="0"/>
    </dxf>
    <dxf>
      <alignmen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3" formatCode="0%"/>
      <fill>
        <patternFill patternType="none">
          <fgColor rgb="FF000000"/>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4"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4"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justifyLastLine="0" shrinkToFit="0" readingOrder="0"/>
    </dxf>
    <dxf>
      <font>
        <strike val="0"/>
        <outline val="0"/>
        <shadow val="0"/>
        <u val="none"/>
        <vertAlign val="baseline"/>
        <sz val="8"/>
        <color auto="1"/>
        <name val="Arial"/>
        <scheme val="none"/>
      </font>
      <fill>
        <patternFill patternType="none">
          <fgColor indexed="64"/>
          <bgColor auto="1"/>
        </patternFill>
      </fill>
      <alignment vertical="center" textRotation="0" indent="0" justifyLastLine="0" shrinkToFit="0" readingOrder="0"/>
    </dxf>
    <dxf>
      <alignment vertical="center" textRotation="0" wrapText="0" indent="0" justifyLastLine="0" shrinkToFit="0" readingOrder="0"/>
    </dxf>
    <dxf>
      <font>
        <strike val="0"/>
        <outline val="0"/>
        <shadow val="0"/>
        <u val="none"/>
        <vertAlign val="baseline"/>
        <sz val="8"/>
        <color auto="1"/>
        <name val="Arial"/>
        <scheme val="none"/>
      </font>
      <fill>
        <patternFill patternType="none">
          <fgColor rgb="FF000000"/>
          <bgColor auto="1"/>
        </patternFill>
      </fill>
      <alignment vertical="center" textRotation="0" indent="0" justifyLastLine="0" shrinkToFit="0" readingOrder="0"/>
    </dxf>
    <dxf>
      <border>
        <bottom style="thin">
          <color rgb="FF000000"/>
        </bottom>
      </border>
    </dxf>
    <dxf>
      <font>
        <b/>
        <strike val="0"/>
        <outline val="0"/>
        <shadow val="0"/>
        <u val="none"/>
        <vertAlign val="baseline"/>
        <sz val="8"/>
        <color auto="1"/>
        <name val="Arial"/>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3" formatCode="0%"/>
      <fill>
        <patternFill patternType="none">
          <fgColor rgb="FF000000"/>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justifyLastLine="0" shrinkToFit="0" readingOrder="0"/>
    </dxf>
    <dxf>
      <font>
        <strike val="0"/>
        <outline val="0"/>
        <shadow val="0"/>
        <u val="none"/>
        <vertAlign val="baseline"/>
        <sz val="8"/>
        <color auto="1"/>
        <name val="Arial"/>
        <scheme val="none"/>
      </font>
      <fill>
        <patternFill patternType="none">
          <fgColor indexed="64"/>
          <bgColor auto="1"/>
        </patternFill>
      </fill>
      <alignment vertical="center" textRotation="0" indent="0" justifyLastLine="0" shrinkToFit="0" readingOrder="0"/>
    </dxf>
    <dxf>
      <alignment vertical="center" textRotation="0" wrapText="0" indent="0" justifyLastLine="0" shrinkToFit="0" readingOrder="0"/>
    </dxf>
    <dxf>
      <font>
        <strike val="0"/>
        <outline val="0"/>
        <shadow val="0"/>
        <u val="none"/>
        <vertAlign val="baseline"/>
        <sz val="8"/>
        <color auto="1"/>
        <name val="Arial"/>
        <scheme val="none"/>
      </font>
      <fill>
        <patternFill patternType="none">
          <fgColor rgb="FF000000"/>
          <bgColor auto="1"/>
        </patternFill>
      </fill>
      <alignment vertical="center" textRotation="0" indent="0" justifyLastLine="0" shrinkToFit="0" readingOrder="0"/>
    </dxf>
    <dxf>
      <border>
        <bottom style="thin">
          <color rgb="FF000000"/>
        </bottom>
      </border>
    </dxf>
    <dxf>
      <font>
        <b/>
        <strike val="0"/>
        <outline val="0"/>
        <shadow val="0"/>
        <u val="none"/>
        <vertAlign val="baseline"/>
        <sz val="8"/>
        <color auto="1"/>
        <name val="Arial"/>
        <scheme val="none"/>
      </font>
      <fill>
        <patternFill patternType="none">
          <fgColor indexed="64"/>
          <bgColor auto="1"/>
        </patternFill>
      </fill>
      <alignment horizontal="general" vertical="center" textRotation="0" wrapText="1" indent="0" justifyLastLine="0" shrinkToFit="0" readingOrder="0"/>
    </dxf>
    <dxf>
      <alignmen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3" formatCode="0%"/>
      <fill>
        <patternFill patternType="none">
          <fgColor rgb="FF000000"/>
          <bgColor auto="1"/>
        </patternFill>
      </fill>
      <alignment horizontal="right" vertical="center" textRotation="0" wrapText="0" indent="0" justifyLastLine="0" shrinkToFit="0" readingOrder="0"/>
    </dxf>
    <dxf>
      <alignmen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3" formatCode="0%"/>
      <fill>
        <patternFill patternType="none">
          <fgColor indexed="64"/>
          <bgColor indexed="65"/>
        </patternFill>
      </fill>
      <alignment horizontal="right" vertical="center" textRotation="0" wrapText="0" indent="0" justifyLastLine="0" shrinkToFit="0" readingOrder="0"/>
    </dxf>
    <dxf>
      <alignmen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3" formatCode="0%"/>
      <fill>
        <patternFill patternType="none">
          <fgColor rgb="FF000000"/>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4"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4"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justifyLastLine="0" shrinkToFit="0" readingOrder="0"/>
    </dxf>
    <dxf>
      <font>
        <strike val="0"/>
        <outline val="0"/>
        <shadow val="0"/>
        <u val="none"/>
        <vertAlign val="baseline"/>
        <sz val="8"/>
        <color auto="1"/>
        <name val="Arial"/>
        <scheme val="none"/>
      </font>
      <fill>
        <patternFill patternType="none">
          <fgColor indexed="64"/>
          <bgColor auto="1"/>
        </patternFill>
      </fill>
      <alignment vertical="center" textRotation="0" indent="0" justifyLastLine="0" shrinkToFit="0" readingOrder="0"/>
    </dxf>
    <dxf>
      <alignment vertical="center" textRotation="0" wrapText="0" indent="0" justifyLastLine="0" shrinkToFit="0" readingOrder="0"/>
    </dxf>
    <dxf>
      <font>
        <strike val="0"/>
        <outline val="0"/>
        <shadow val="0"/>
        <u val="none"/>
        <vertAlign val="baseline"/>
        <sz val="8"/>
        <color auto="1"/>
        <name val="Arial"/>
        <scheme val="none"/>
      </font>
      <fill>
        <patternFill patternType="none">
          <fgColor rgb="FF000000"/>
          <bgColor auto="1"/>
        </patternFill>
      </fill>
      <alignment vertical="center" textRotation="0" indent="0" justifyLastLine="0" shrinkToFit="0" readingOrder="0"/>
    </dxf>
    <dxf>
      <border>
        <bottom style="thin">
          <color rgb="FF000000"/>
        </bottom>
      </border>
    </dxf>
    <dxf>
      <font>
        <b/>
        <strike val="0"/>
        <outline val="0"/>
        <shadow val="0"/>
        <u val="none"/>
        <vertAlign val="baseline"/>
        <sz val="8"/>
        <color auto="1"/>
        <name val="Arial"/>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3" formatCode="0%"/>
      <fill>
        <patternFill patternType="none">
          <fgColor indexed="64"/>
          <bgColor indexed="65"/>
        </patternFill>
      </fill>
      <alignment horizontal="right" vertical="center" textRotation="0" wrapText="0" indent="0" justifyLastLine="0" shrinkToFit="0" readingOrder="0"/>
    </dxf>
    <dxf>
      <font>
        <b val="0"/>
        <i/>
        <strike val="0"/>
        <condense val="0"/>
        <extend val="0"/>
        <outline val="0"/>
        <shadow val="0"/>
        <u val="none"/>
        <vertAlign val="baseline"/>
        <sz val="8"/>
        <color auto="1"/>
        <name val="Arial"/>
        <scheme val="none"/>
      </font>
      <fill>
        <patternFill patternType="none">
          <fgColor rgb="FF000000"/>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justifyLastLine="0" shrinkToFit="0" readingOrder="0"/>
    </dxf>
    <dxf>
      <font>
        <strike val="0"/>
        <outline val="0"/>
        <shadow val="0"/>
        <u val="none"/>
        <vertAlign val="baseline"/>
        <sz val="8"/>
        <color auto="1"/>
        <name val="Arial"/>
        <scheme val="none"/>
      </font>
      <fill>
        <patternFill patternType="none">
          <fgColor indexed="64"/>
          <bgColor auto="1"/>
        </patternFill>
      </fill>
      <alignment vertical="center" textRotation="0" indent="0" justifyLastLine="0" shrinkToFit="0" readingOrder="0"/>
    </dxf>
    <dxf>
      <alignment vertical="center" textRotation="0" wrapText="0" indent="0" justifyLastLine="0" shrinkToFit="0" readingOrder="0"/>
    </dxf>
    <dxf>
      <font>
        <strike val="0"/>
        <outline val="0"/>
        <shadow val="0"/>
        <u val="none"/>
        <vertAlign val="baseline"/>
        <sz val="8"/>
        <color auto="1"/>
        <name val="Arial"/>
        <scheme val="none"/>
      </font>
      <fill>
        <patternFill patternType="none">
          <fgColor rgb="FF000000"/>
          <bgColor auto="1"/>
        </patternFill>
      </fill>
      <alignment vertical="center" textRotation="0" indent="0" justifyLastLine="0" shrinkToFit="0" readingOrder="0"/>
    </dxf>
    <dxf>
      <border>
        <bottom style="thin">
          <color rgb="FF000000"/>
        </bottom>
      </border>
    </dxf>
    <dxf>
      <font>
        <b/>
        <strike val="0"/>
        <outline val="0"/>
        <shadow val="0"/>
        <u val="none"/>
        <vertAlign val="baseline"/>
        <sz val="8"/>
        <color auto="1"/>
        <name val="Arial"/>
        <scheme val="none"/>
      </font>
      <fill>
        <patternFill patternType="none">
          <fgColor indexed="64"/>
          <bgColor auto="1"/>
        </patternFill>
      </fill>
      <alignment horizontal="general" vertical="center" textRotation="0" wrapText="1" indent="0" justifyLastLine="0" shrinkToFit="0" readingOrder="0"/>
    </dxf>
    <dxf>
      <alignmen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rgb="FF000000"/>
          <bgColor auto="1"/>
        </patternFill>
      </fill>
      <alignment horizontal="right" vertical="center" textRotation="0" wrapText="0" indent="0" justifyLastLine="0" shrinkToFit="0" readingOrder="0"/>
    </dxf>
    <dxf>
      <alignmen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rgb="FF000000"/>
          <bgColor auto="1"/>
        </patternFill>
      </fill>
      <alignment horizontal="right" vertical="center" textRotation="0" wrapText="0" indent="0" justifyLastLine="0" shrinkToFit="0" readingOrder="0"/>
    </dxf>
    <dxf>
      <alignmen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rgb="FF000000"/>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4"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4"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justifyLastLine="0" shrinkToFit="0" readingOrder="0"/>
    </dxf>
    <dxf>
      <font>
        <strike val="0"/>
        <outline val="0"/>
        <shadow val="0"/>
        <u val="none"/>
        <vertAlign val="baseline"/>
        <sz val="8"/>
        <color auto="1"/>
        <name val="Arial"/>
        <scheme val="none"/>
      </font>
      <fill>
        <patternFill patternType="none">
          <fgColor indexed="64"/>
          <bgColor auto="1"/>
        </patternFill>
      </fill>
      <alignment vertical="center" textRotation="0" indent="0" justifyLastLine="0" shrinkToFit="0" readingOrder="0"/>
    </dxf>
    <dxf>
      <alignment vertical="center" textRotation="0" wrapText="0" indent="0" justifyLastLine="0" shrinkToFit="0" readingOrder="0"/>
    </dxf>
    <dxf>
      <font>
        <strike val="0"/>
        <outline val="0"/>
        <shadow val="0"/>
        <u val="none"/>
        <vertAlign val="baseline"/>
        <sz val="8"/>
        <color auto="1"/>
        <name val="Arial"/>
        <scheme val="none"/>
      </font>
      <fill>
        <patternFill patternType="none">
          <fgColor rgb="FF000000"/>
          <bgColor auto="1"/>
        </patternFill>
      </fill>
      <alignment vertical="center" textRotation="0" indent="0" justifyLastLine="0" shrinkToFit="0" readingOrder="0"/>
    </dxf>
    <dxf>
      <border>
        <bottom style="thin">
          <color rgb="FF000000"/>
        </bottom>
      </border>
    </dxf>
    <dxf>
      <font>
        <b/>
        <strike val="0"/>
        <outline val="0"/>
        <shadow val="0"/>
        <u val="none"/>
        <vertAlign val="baseline"/>
        <sz val="8"/>
        <color auto="1"/>
        <name val="Arial"/>
        <scheme val="none"/>
      </font>
      <fill>
        <patternFill patternType="none">
          <fgColor indexed="64"/>
          <bgColor auto="1"/>
        </patternFill>
      </fill>
      <alignment horizontal="general" vertical="center" textRotation="0" wrapText="1" indent="0" justifyLastLine="0" shrinkToFit="0" readingOrder="0"/>
    </dxf>
    <dxf>
      <font>
        <b/>
        <i val="0"/>
      </font>
      <border diagonalUp="0" diagonalDown="0">
        <left/>
        <right/>
        <top style="thin">
          <color auto="1"/>
        </top>
        <bottom/>
        <vertical/>
        <horizontal/>
      </border>
    </dxf>
    <dxf>
      <font>
        <b/>
        <i val="0"/>
      </font>
      <border diagonalUp="0" diagonalDown="0">
        <left/>
        <right/>
        <top/>
        <bottom style="thin">
          <color auto="1"/>
        </bottom>
        <vertical/>
        <horizontal/>
      </border>
    </dxf>
    <dxf>
      <font>
        <b val="0"/>
        <i val="0"/>
        <strike val="0"/>
      </font>
    </dxf>
  </dxfs>
  <tableStyles count="2" defaultTableStyle="TableStyleMedium2" defaultPivotStyle="PivotStyleLight16">
    <tableStyle name="RSC" pivot="0" count="0"/>
    <tableStyle name="Style TAB" pivot="0" count="3">
      <tableStyleElement type="wholeTable" dxfId="135"/>
      <tableStyleElement type="headerRow" dxfId="134"/>
      <tableStyleElement type="totalRow" dxfId="13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Evolution des effectifs enseignants</a:t>
            </a:r>
          </a:p>
        </c:rich>
      </c:tx>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fr-FR"/>
        </a:p>
      </c:txPr>
    </c:title>
    <c:autoTitleDeleted val="0"/>
    <c:plotArea>
      <c:layout/>
      <c:areaChart>
        <c:grouping val="stacked"/>
        <c:varyColors val="0"/>
        <c:ser>
          <c:idx val="2"/>
          <c:order val="0"/>
          <c:tx>
            <c:strRef>
              <c:f>'8.01 Tableau 1'!$A$11</c:f>
              <c:strCache>
                <c:ptCount val="1"/>
                <c:pt idx="0">
                  <c:v>Enseignants du premier degré public                                                                                             </c:v>
                </c:pt>
              </c:strCache>
            </c:strRef>
          </c:tx>
          <c:spPr>
            <a:solidFill>
              <a:schemeClr val="accent1">
                <a:tint val="86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'8.01 Tableau 1'!$B$6:$I$6</c:f>
              <c:strCache>
                <c:ptCount val="8"/>
                <c:pt idx="0">
                  <c:v>2018</c:v>
                </c:pt>
                <c:pt idx="1">
                  <c:v>2019</c:v>
                </c:pt>
                <c:pt idx="2">
                  <c:v>2020</c:v>
                </c:pt>
                <c:pt idx="3">
                  <c:v>2021</c:v>
                </c:pt>
                <c:pt idx="4">
                  <c:v>2022</c:v>
                </c:pt>
                <c:pt idx="5">
                  <c:v>2023</c:v>
                </c:pt>
                <c:pt idx="6">
                  <c:v>2024</c:v>
                </c:pt>
                <c:pt idx="7">
                  <c:v>2025</c:v>
                </c:pt>
              </c:strCache>
            </c:strRef>
          </c:cat>
          <c:val>
            <c:numRef>
              <c:f>'8.01 Tableau 1'!$B$11:$I$11</c:f>
              <c:numCache>
                <c:formatCode>#,##0</c:formatCode>
                <c:ptCount val="8"/>
                <c:pt idx="0">
                  <c:v>1598</c:v>
                </c:pt>
                <c:pt idx="1">
                  <c:v>1666</c:v>
                </c:pt>
                <c:pt idx="2">
                  <c:v>1703</c:v>
                </c:pt>
                <c:pt idx="3">
                  <c:v>1691</c:v>
                </c:pt>
                <c:pt idx="4">
                  <c:v>1681</c:v>
                </c:pt>
                <c:pt idx="5">
                  <c:v>1679</c:v>
                </c:pt>
                <c:pt idx="6">
                  <c:v>1711</c:v>
                </c:pt>
                <c:pt idx="7">
                  <c:v>1713</c:v>
                </c:pt>
              </c:numCache>
            </c:numRef>
          </c:val>
          <c:extLst>
            <c:ext xmlns:c16="http://schemas.microsoft.com/office/drawing/2014/chart" uri="{C3380CC4-5D6E-409C-BE32-E72D297353CC}">
              <c16:uniqueId val="{00000001-41B0-4F8B-BE38-99240B85C8AB}"/>
            </c:ext>
          </c:extLst>
        </c:ser>
        <c:ser>
          <c:idx val="0"/>
          <c:order val="1"/>
          <c:tx>
            <c:strRef>
              <c:f>'8.01 Tableau 1'!$A$8</c:f>
              <c:strCache>
                <c:ptCount val="1"/>
                <c:pt idx="0">
                  <c:v>Enseignants du premier degré privé                                                                                              </c:v>
                </c:pt>
              </c:strCache>
            </c:strRef>
          </c:tx>
          <c:spPr>
            <a:solidFill>
              <a:schemeClr val="accent1">
                <a:shade val="58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'8.01 Tableau 1'!$B$6:$I$6</c:f>
              <c:strCache>
                <c:ptCount val="8"/>
                <c:pt idx="0">
                  <c:v>2018</c:v>
                </c:pt>
                <c:pt idx="1">
                  <c:v>2019</c:v>
                </c:pt>
                <c:pt idx="2">
                  <c:v>2020</c:v>
                </c:pt>
                <c:pt idx="3">
                  <c:v>2021</c:v>
                </c:pt>
                <c:pt idx="4">
                  <c:v>2022</c:v>
                </c:pt>
                <c:pt idx="5">
                  <c:v>2023</c:v>
                </c:pt>
                <c:pt idx="6">
                  <c:v>2024</c:v>
                </c:pt>
                <c:pt idx="7">
                  <c:v>2025</c:v>
                </c:pt>
              </c:strCache>
            </c:strRef>
          </c:cat>
          <c:val>
            <c:numRef>
              <c:f>'8.01 Tableau 1'!$B$8:$I$8</c:f>
              <c:numCache>
                <c:formatCode>#,##0</c:formatCode>
                <c:ptCount val="8"/>
                <c:pt idx="0">
                  <c:v>45</c:v>
                </c:pt>
                <c:pt idx="1">
                  <c:v>46</c:v>
                </c:pt>
                <c:pt idx="2">
                  <c:v>49</c:v>
                </c:pt>
                <c:pt idx="3">
                  <c:v>50</c:v>
                </c:pt>
                <c:pt idx="4">
                  <c:v>50</c:v>
                </c:pt>
                <c:pt idx="5">
                  <c:v>56</c:v>
                </c:pt>
                <c:pt idx="6">
                  <c:v>54</c:v>
                </c:pt>
                <c:pt idx="7">
                  <c:v>59</c:v>
                </c:pt>
              </c:numCache>
            </c:numRef>
          </c:val>
          <c:extLst>
            <c:ext xmlns:c16="http://schemas.microsoft.com/office/drawing/2014/chart" uri="{C3380CC4-5D6E-409C-BE32-E72D297353CC}">
              <c16:uniqueId val="{00000002-D823-4D49-8356-E4B553193538}"/>
            </c:ext>
          </c:extLst>
        </c:ser>
        <c:ser>
          <c:idx val="3"/>
          <c:order val="2"/>
          <c:tx>
            <c:strRef>
              <c:f>'8.01 Tableau 1'!$A$12</c:f>
              <c:strCache>
                <c:ptCount val="1"/>
                <c:pt idx="0">
                  <c:v>Enseignants du second degré public                                                                                              </c:v>
                </c:pt>
              </c:strCache>
            </c:strRef>
          </c:tx>
          <c:spPr>
            <a:solidFill>
              <a:schemeClr val="accent1">
                <a:tint val="58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'8.01 Tableau 1'!$B$6:$I$6</c:f>
              <c:strCache>
                <c:ptCount val="8"/>
                <c:pt idx="0">
                  <c:v>2018</c:v>
                </c:pt>
                <c:pt idx="1">
                  <c:v>2019</c:v>
                </c:pt>
                <c:pt idx="2">
                  <c:v>2020</c:v>
                </c:pt>
                <c:pt idx="3">
                  <c:v>2021</c:v>
                </c:pt>
                <c:pt idx="4">
                  <c:v>2022</c:v>
                </c:pt>
                <c:pt idx="5">
                  <c:v>2023</c:v>
                </c:pt>
                <c:pt idx="6">
                  <c:v>2024</c:v>
                </c:pt>
                <c:pt idx="7">
                  <c:v>2025</c:v>
                </c:pt>
              </c:strCache>
            </c:strRef>
          </c:cat>
          <c:val>
            <c:numRef>
              <c:f>'8.01 Tableau 1'!$B$12:$I$12</c:f>
              <c:numCache>
                <c:formatCode>#,##0</c:formatCode>
                <c:ptCount val="8"/>
                <c:pt idx="0">
                  <c:v>1964</c:v>
                </c:pt>
                <c:pt idx="1">
                  <c:v>1954</c:v>
                </c:pt>
                <c:pt idx="2">
                  <c:v>1949</c:v>
                </c:pt>
                <c:pt idx="3">
                  <c:v>1946</c:v>
                </c:pt>
                <c:pt idx="4">
                  <c:v>1922</c:v>
                </c:pt>
                <c:pt idx="5">
                  <c:v>1997</c:v>
                </c:pt>
                <c:pt idx="6">
                  <c:v>1988</c:v>
                </c:pt>
                <c:pt idx="7">
                  <c:v>2002</c:v>
                </c:pt>
              </c:numCache>
            </c:numRef>
          </c:val>
          <c:extLst>
            <c:ext xmlns:c16="http://schemas.microsoft.com/office/drawing/2014/chart" uri="{C3380CC4-5D6E-409C-BE32-E72D297353CC}">
              <c16:uniqueId val="{00000002-41B0-4F8B-BE38-99240B85C8AB}"/>
            </c:ext>
          </c:extLst>
        </c:ser>
        <c:ser>
          <c:idx val="1"/>
          <c:order val="3"/>
          <c:tx>
            <c:strRef>
              <c:f>'8.01 Tableau 1'!$A$9</c:f>
              <c:strCache>
                <c:ptCount val="1"/>
                <c:pt idx="0">
                  <c:v>Enseignants du second degré privé                                                                                               </c:v>
                </c:pt>
              </c:strCache>
            </c:strRef>
          </c:tx>
          <c:spPr>
            <a:solidFill>
              <a:schemeClr val="accent1">
                <a:shade val="86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'8.01 Tableau 1'!$B$6:$I$6</c:f>
              <c:strCache>
                <c:ptCount val="8"/>
                <c:pt idx="0">
                  <c:v>2018</c:v>
                </c:pt>
                <c:pt idx="1">
                  <c:v>2019</c:v>
                </c:pt>
                <c:pt idx="2">
                  <c:v>2020</c:v>
                </c:pt>
                <c:pt idx="3">
                  <c:v>2021</c:v>
                </c:pt>
                <c:pt idx="4">
                  <c:v>2022</c:v>
                </c:pt>
                <c:pt idx="5">
                  <c:v>2023</c:v>
                </c:pt>
                <c:pt idx="6">
                  <c:v>2024</c:v>
                </c:pt>
                <c:pt idx="7">
                  <c:v>2025</c:v>
                </c:pt>
              </c:strCache>
            </c:strRef>
          </c:cat>
          <c:val>
            <c:numRef>
              <c:f>'8.01 Tableau 1'!$B$9:$I$9</c:f>
              <c:numCache>
                <c:formatCode>#,##0</c:formatCode>
                <c:ptCount val="8"/>
                <c:pt idx="0">
                  <c:v>115</c:v>
                </c:pt>
                <c:pt idx="1">
                  <c:v>112</c:v>
                </c:pt>
                <c:pt idx="2">
                  <c:v>111</c:v>
                </c:pt>
                <c:pt idx="3">
                  <c:v>109</c:v>
                </c:pt>
                <c:pt idx="4">
                  <c:v>110</c:v>
                </c:pt>
                <c:pt idx="5">
                  <c:v>111</c:v>
                </c:pt>
                <c:pt idx="6">
                  <c:v>109</c:v>
                </c:pt>
                <c:pt idx="7">
                  <c:v>107</c:v>
                </c:pt>
              </c:numCache>
            </c:numRef>
          </c:val>
          <c:extLst>
            <c:ext xmlns:c16="http://schemas.microsoft.com/office/drawing/2014/chart" uri="{C3380CC4-5D6E-409C-BE32-E72D297353CC}">
              <c16:uniqueId val="{00000000-41B0-4F8B-BE38-99240B85C8AB}"/>
            </c:ext>
          </c:extLst>
        </c:ser>
        <c:dLbls>
          <c:showLegendKey val="0"/>
          <c:showVal val="0"/>
          <c:showCatName val="0"/>
          <c:showSerName val="0"/>
          <c:showPercent val="0"/>
          <c:showBubbleSize val="0"/>
        </c:dLbls>
        <c:axId val="1743455087"/>
        <c:axId val="1743442463"/>
      </c:areaChart>
      <c:catAx>
        <c:axId val="17434550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1743442463"/>
        <c:crosses val="autoZero"/>
        <c:auto val="1"/>
        <c:lblAlgn val="ctr"/>
        <c:lblOffset val="100"/>
        <c:noMultiLvlLbl val="0"/>
      </c:catAx>
      <c:valAx>
        <c:axId val="1743442463"/>
        <c:scaling>
          <c:orientation val="minMax"/>
          <c:max val="400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1743455087"/>
        <c:crosses val="autoZero"/>
        <c:crossBetween val="midCat"/>
        <c:majorUnit val="5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12</xdr:col>
      <xdr:colOff>714376</xdr:colOff>
      <xdr:row>3</xdr:row>
      <xdr:rowOff>76198</xdr:rowOff>
    </xdr:from>
    <xdr:to>
      <xdr:col>19</xdr:col>
      <xdr:colOff>742950</xdr:colOff>
      <xdr:row>24</xdr:row>
      <xdr:rowOff>114300</xdr:rowOff>
    </xdr:to>
    <xdr:graphicFrame macro="">
      <xdr:nvGraphicFramePr>
        <xdr:cNvPr id="3" name="Graphique 2">
          <a:extLst>
            <a:ext uri="{FF2B5EF4-FFF2-40B4-BE49-F238E27FC236}">
              <a16:creationId xmlns:a16="http://schemas.microsoft.com/office/drawing/2014/main" id="{81AE6A62-B8A8-4B22-9C26-0F5A7DA068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4" name="RSCTabCourbe_donnees" displayName="RSCTabCourbe_donnees" ref="A6:I13" totalsRowShown="0" headerRowDxfId="132" dataDxfId="130" totalsRowDxfId="129" headerRowBorderDxfId="131">
  <autoFilter ref="A6:I1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9">
    <tableColumn id="1" name="Enseignants" dataDxfId="128" totalsRowDxfId="127"/>
    <tableColumn id="4" name="2018" dataDxfId="126" totalsRowDxfId="125" dataCellStyle="Normal 2"/>
    <tableColumn id="5" name="2019" dataDxfId="124" totalsRowDxfId="123" dataCellStyle="Normal 2"/>
    <tableColumn id="6" name="2020" dataDxfId="122" totalsRowDxfId="121" dataCellStyle="Normal 2"/>
    <tableColumn id="7" name="2021" dataDxfId="120" totalsRowDxfId="119" dataCellStyle="Normal 2"/>
    <tableColumn id="2" name="2022" dataDxfId="118" totalsRowDxfId="117" dataCellStyle="Normal 2"/>
    <tableColumn id="8" name="2023" dataDxfId="116" totalsRowDxfId="115" dataCellStyle="Normal 2"/>
    <tableColumn id="9" name="2024" dataDxfId="114" totalsRowDxfId="113" dataCellStyle="Normal 2"/>
    <tableColumn id="3" name="2025" dataDxfId="112" totalsRowDxfId="111" dataCellStyle="Normal 2"/>
  </tableColumns>
  <tableStyleInfo name="Style TAB" showFirstColumn="0" showLastColumn="0" showRowStripes="0" showColumnStripes="0"/>
</table>
</file>

<file path=xl/tables/table2.xml><?xml version="1.0" encoding="utf-8"?>
<table xmlns="http://schemas.openxmlformats.org/spreadsheetml/2006/main" id="1" name="RSCTabCourbe_donnees2" displayName="RSCTabCourbe_donnees2" ref="A17:J27" totalsRowCount="1" headerRowDxfId="110" dataDxfId="108" totalsRowDxfId="107" headerRowBorderDxfId="109">
  <autoFilter ref="A17:J2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9" hiddenButton="1"/>
  </autoFilter>
  <sortState ref="A18:J25">
    <sortCondition ref="H18"/>
  </sortState>
  <tableColumns count="10">
    <tableColumn id="1" name="Non Enseignants" totalsRowLabel="Total" dataDxfId="106" totalsRowDxfId="105"/>
    <tableColumn id="4" name="2018" totalsRowFunction="sum" dataDxfId="104" totalsRowDxfId="103" dataCellStyle="Normal 2"/>
    <tableColumn id="5" name="2019" totalsRowFunction="sum" dataDxfId="102" totalsRowDxfId="101" dataCellStyle="Normal 2"/>
    <tableColumn id="6" name="2020" totalsRowFunction="sum" dataDxfId="100" totalsRowDxfId="99" dataCellStyle="Normal 2"/>
    <tableColumn id="7" name="2021" totalsRowFunction="sum" dataDxfId="98" totalsRowDxfId="97" dataCellStyle="Normal 2"/>
    <tableColumn id="2" name="2022" totalsRowFunction="sum" dataDxfId="96" totalsRowDxfId="95" dataCellStyle="Normal 2"/>
    <tableColumn id="9" name="2023" totalsRowFunction="sum" dataDxfId="94" totalsRowDxfId="93" dataCellStyle="Normal 2"/>
    <tableColumn id="10" name="2024" totalsRowFunction="sum" dataDxfId="92" totalsRowDxfId="91" dataCellStyle="Normal 2"/>
    <tableColumn id="3" name="2025" totalsRowFunction="sum" dataDxfId="90" totalsRowDxfId="89" dataCellStyle="Normal 2"/>
    <tableColumn id="8" name="Part du total" totalsRowFunction="sum" dataDxfId="88" totalsRowDxfId="87" dataCellStyle="Pourcentage">
      <calculatedColumnFormula>RSCTabCourbe_donnees2[[#This Row],[2022]]/RSCTabCourbe_donnees2[[#Totals],[2022]]</calculatedColumnFormula>
    </tableColumn>
  </tableColumns>
  <tableStyleInfo name="Style TAB" showFirstColumn="0" showLastColumn="0" showRowStripes="0" showColumnStripes="0"/>
</table>
</file>

<file path=xl/tables/table3.xml><?xml version="1.0" encoding="utf-8"?>
<table xmlns="http://schemas.openxmlformats.org/spreadsheetml/2006/main" id="2" name="RSCTabCourbe_donnees3" displayName="RSCTabCourbe_donnees3" ref="A5:I11" totalsRowShown="0" headerRowDxfId="86" dataDxfId="84" totalsRowDxfId="83" headerRowBorderDxfId="85">
  <autoFilter ref="A5:I11">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9">
    <tableColumn id="1" name="Enseignants - part des femmes" dataDxfId="82" totalsRowDxfId="81"/>
    <tableColumn id="4" name="2018" dataDxfId="80" totalsRowDxfId="79" dataCellStyle="Normal 2"/>
    <tableColumn id="5" name="2019" dataDxfId="78" totalsRowDxfId="77" dataCellStyle="Normal 2"/>
    <tableColumn id="6" name="2020" dataDxfId="76" totalsRowDxfId="75" dataCellStyle="Normal 2"/>
    <tableColumn id="7" name="2021" dataDxfId="74" totalsRowDxfId="73" dataCellStyle="Normal 2"/>
    <tableColumn id="2" name="2022" dataDxfId="72" totalsRowDxfId="71" dataCellStyle="Normal 2"/>
    <tableColumn id="8" name="2023" dataDxfId="70" totalsRowDxfId="69" dataCellStyle="Normal 2"/>
    <tableColumn id="9" name="2024" dataDxfId="68" totalsRowDxfId="67" dataCellStyle="Normal 2"/>
    <tableColumn id="3" name="2025" dataDxfId="66" totalsRowDxfId="65" dataCellStyle="Normal 2"/>
  </tableColumns>
  <tableStyleInfo name="Style TAB" showFirstColumn="0" showLastColumn="0" showRowStripes="0" showColumnStripes="0"/>
</table>
</file>

<file path=xl/tables/table4.xml><?xml version="1.0" encoding="utf-8"?>
<table xmlns="http://schemas.openxmlformats.org/spreadsheetml/2006/main" id="3" name="RSCTabCourbe_donnees24" displayName="RSCTabCourbe_donnees24" ref="A16:I27" totalsRowCount="1" headerRowDxfId="64" dataDxfId="62" totalsRowDxfId="61" headerRowBorderDxfId="63">
  <autoFilter ref="A16:I2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sortState ref="A17:G24">
    <sortCondition ref="E17"/>
  </sortState>
  <tableColumns count="9">
    <tableColumn id="1" name="Non Enseignants - part des femmes" totalsRowLabel="Total" dataDxfId="60" totalsRowDxfId="59"/>
    <tableColumn id="4" name="2018" totalsRowLabel="77%" dataDxfId="58" totalsRowDxfId="57" dataCellStyle="Pourcentage"/>
    <tableColumn id="5" name="2019" totalsRowLabel="78%" dataDxfId="56" totalsRowDxfId="55" dataCellStyle="Pourcentage"/>
    <tableColumn id="6" name="2020" totalsRowLabel="77%" dataDxfId="54" totalsRowDxfId="53" dataCellStyle="Pourcentage"/>
    <tableColumn id="7" name="2021" totalsRowLabel="78%" dataDxfId="52" totalsRowDxfId="51" dataCellStyle="Pourcentage"/>
    <tableColumn id="2" name="2022" totalsRowLabel="80%" dataDxfId="50" totalsRowDxfId="49" dataCellStyle="Pourcentage"/>
    <tableColumn id="8" name="2023" totalsRowLabel="81%" dataDxfId="48" totalsRowDxfId="47" dataCellStyle="Pourcentage"/>
    <tableColumn id="9" name="2024" totalsRowLabel="80%" dataDxfId="46" totalsRowDxfId="45" dataCellStyle="Pourcentage"/>
    <tableColumn id="3" name="2025" totalsRowLabel="79,0%" dataDxfId="44" totalsRowDxfId="43" dataCellStyle="Pourcentage"/>
  </tableColumns>
  <tableStyleInfo name="Style TAB" showFirstColumn="0" showLastColumn="0" showRowStripes="0" showColumnStripes="0"/>
</table>
</file>

<file path=xl/tables/table5.xml><?xml version="1.0" encoding="utf-8"?>
<table xmlns="http://schemas.openxmlformats.org/spreadsheetml/2006/main" id="5" name="RSCTabCourbe_donnees36" displayName="RSCTabCourbe_donnees36" ref="K5:S8" totalsRowShown="0" headerRowDxfId="42" dataDxfId="40" totalsRowDxfId="39" headerRowBorderDxfId="41">
  <autoFilter ref="K5:S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9">
    <tableColumn id="1" name="Enseignants - part des non titulaires" dataDxfId="38" totalsRowDxfId="37"/>
    <tableColumn id="4" name="2018" dataDxfId="36" totalsRowDxfId="35" dataCellStyle="Normal 2"/>
    <tableColumn id="5" name="2019" dataDxfId="34" totalsRowDxfId="33" dataCellStyle="Normal 2"/>
    <tableColumn id="6" name="2020" dataDxfId="32" totalsRowDxfId="31" dataCellStyle="Normal 2"/>
    <tableColumn id="7" name="2021" dataDxfId="30" totalsRowDxfId="29" dataCellStyle="Normal 2"/>
    <tableColumn id="2" name="2022" dataDxfId="28" totalsRowDxfId="27" dataCellStyle="Normal 2"/>
    <tableColumn id="8" name="2023" dataDxfId="26" totalsRowDxfId="25" dataCellStyle="Normal 2"/>
    <tableColumn id="9" name="2024" dataDxfId="24" totalsRowDxfId="23" dataCellStyle="Normal 2"/>
    <tableColumn id="3" name="2025" dataDxfId="22" dataCellStyle="Normal 2"/>
  </tableColumns>
  <tableStyleInfo name="Style TAB" showFirstColumn="0" showLastColumn="0" showRowStripes="0" showColumnStripes="0"/>
</table>
</file>

<file path=xl/tables/table6.xml><?xml version="1.0" encoding="utf-8"?>
<table xmlns="http://schemas.openxmlformats.org/spreadsheetml/2006/main" id="7" name="RSCTabCourbe_donnees248" displayName="RSCTabCourbe_donnees248" ref="K16:S26" totalsRowCount="1" headerRowDxfId="21" dataDxfId="19" totalsRowDxfId="18" headerRowBorderDxfId="20">
  <autoFilter ref="K16:S2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sortState ref="J17:P24">
    <sortCondition ref="N17"/>
  </sortState>
  <tableColumns count="9">
    <tableColumn id="1" name="Non Enseignants - part des non titulaires" totalsRowLabel="Total" dataDxfId="17" totalsRowDxfId="8"/>
    <tableColumn id="4" name="2018" totalsRowLabel="53%" dataDxfId="16" totalsRowDxfId="7" dataCellStyle="Pourcentage"/>
    <tableColumn id="5" name="2019" totalsRowLabel="55%" dataDxfId="15" totalsRowDxfId="6" dataCellStyle="Pourcentage"/>
    <tableColumn id="6" name="2020" totalsRowLabel="58%" dataDxfId="14" totalsRowDxfId="5" dataCellStyle="Pourcentage"/>
    <tableColumn id="7" name="2021" totalsRowLabel="58%" dataDxfId="13" totalsRowDxfId="4" dataCellStyle="Pourcentage"/>
    <tableColumn id="2" name="2022" totalsRowLabel="58%" dataDxfId="12" totalsRowDxfId="3" dataCellStyle="Pourcentage"/>
    <tableColumn id="8" name="2023" totalsRowLabel="58%" dataDxfId="11" totalsRowDxfId="2" dataCellStyle="Pourcentage"/>
    <tableColumn id="9" name="2024" totalsRowLabel="56%" dataDxfId="10" totalsRowDxfId="1" dataCellStyle="Pourcentage"/>
    <tableColumn id="3" name="2025" totalsRowFunction="custom" dataDxfId="9" totalsRowDxfId="0" dataCellStyle="Pourcentage">
      <totalsRowFormula>908/1479</totalsRowFormula>
    </tableColumn>
  </tableColumns>
  <tableStyleInfo name="Style TAB" showFirstColumn="0" showLastColumn="0" showRowStripes="0"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c-corse.fr/l-academie-en-chiffres-123583"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3.bin"/><Relationship Id="rId5" Type="http://schemas.openxmlformats.org/officeDocument/2006/relationships/table" Target="../tables/table6.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showGridLines="0" zoomScaleNormal="100" zoomScaleSheetLayoutView="110" workbookViewId="0">
      <selection activeCell="B14" sqref="B14"/>
    </sheetView>
  </sheetViews>
  <sheetFormatPr baseColWidth="10" defaultRowHeight="12.75" x14ac:dyDescent="0.2"/>
  <cols>
    <col min="1" max="1" width="91.28515625" style="3" customWidth="1"/>
    <col min="2" max="16384" width="11.42578125" style="3"/>
  </cols>
  <sheetData>
    <row r="1" spans="1:1" x14ac:dyDescent="0.2">
      <c r="A1" s="2" t="s">
        <v>76</v>
      </c>
    </row>
    <row r="2" spans="1:1" x14ac:dyDescent="0.2">
      <c r="A2" s="4" t="s">
        <v>16</v>
      </c>
    </row>
    <row r="3" spans="1:1" x14ac:dyDescent="0.2">
      <c r="A3" s="25">
        <v>46134</v>
      </c>
    </row>
    <row r="4" spans="1:1" ht="20.25" thickBot="1" x14ac:dyDescent="0.35">
      <c r="A4" s="1" t="s">
        <v>2</v>
      </c>
    </row>
    <row r="5" spans="1:1" ht="13.5" thickTop="1" x14ac:dyDescent="0.2"/>
    <row r="6" spans="1:1" ht="25.5" x14ac:dyDescent="0.2">
      <c r="A6" s="5" t="s">
        <v>3</v>
      </c>
    </row>
    <row r="7" spans="1:1" x14ac:dyDescent="0.2">
      <c r="A7" s="6" t="s">
        <v>1</v>
      </c>
    </row>
    <row r="9" spans="1:1" s="8" customFormat="1" ht="17.25" thickBot="1" x14ac:dyDescent="0.25">
      <c r="A9" s="22" t="s">
        <v>17</v>
      </c>
    </row>
    <row r="10" spans="1:1" s="8" customFormat="1" ht="13.5" thickTop="1" x14ac:dyDescent="0.2">
      <c r="A10" s="7"/>
    </row>
    <row r="11" spans="1:1" s="8" customFormat="1" x14ac:dyDescent="0.2">
      <c r="A11" s="7"/>
    </row>
    <row r="12" spans="1:1" s="8" customFormat="1" x14ac:dyDescent="0.2">
      <c r="A12" s="7"/>
    </row>
    <row r="13" spans="1:1" s="8" customFormat="1" x14ac:dyDescent="0.2"/>
    <row r="14" spans="1:1" s="8" customFormat="1" ht="15" customHeight="1" x14ac:dyDescent="0.2">
      <c r="A14" s="18" t="s">
        <v>4</v>
      </c>
    </row>
    <row r="15" spans="1:1" s="11" customFormat="1" ht="11.25" x14ac:dyDescent="0.2">
      <c r="A15" s="30" t="s">
        <v>38</v>
      </c>
    </row>
    <row r="16" spans="1:1" s="11" customFormat="1" ht="11.25" x14ac:dyDescent="0.2">
      <c r="A16" s="30" t="s">
        <v>73</v>
      </c>
    </row>
    <row r="17" spans="1:1" s="8" customFormat="1" x14ac:dyDescent="0.2">
      <c r="A17" s="9"/>
    </row>
    <row r="18" spans="1:1" s="8" customFormat="1" x14ac:dyDescent="0.2">
      <c r="A18" s="9"/>
    </row>
    <row r="19" spans="1:1" s="8" customFormat="1" x14ac:dyDescent="0.2">
      <c r="A19" s="9"/>
    </row>
    <row r="20" spans="1:1" s="8" customFormat="1" x14ac:dyDescent="0.2">
      <c r="A20" s="9"/>
    </row>
    <row r="21" spans="1:1" s="8" customFormat="1" x14ac:dyDescent="0.2">
      <c r="A21" s="9"/>
    </row>
    <row r="22" spans="1:1" s="8" customFormat="1" ht="35.1" customHeight="1" x14ac:dyDescent="0.2">
      <c r="A22" s="19" t="s">
        <v>5</v>
      </c>
    </row>
    <row r="23" spans="1:1" s="8" customFormat="1" ht="45" x14ac:dyDescent="0.2">
      <c r="A23" s="42" t="s">
        <v>19</v>
      </c>
    </row>
    <row r="24" spans="1:1" s="8" customFormat="1" ht="33.75" x14ac:dyDescent="0.2">
      <c r="A24" s="43" t="s">
        <v>20</v>
      </c>
    </row>
    <row r="25" spans="1:1" s="8" customFormat="1" ht="45" x14ac:dyDescent="0.2">
      <c r="A25" s="42" t="s">
        <v>21</v>
      </c>
    </row>
    <row r="26" spans="1:1" s="8" customFormat="1" x14ac:dyDescent="0.2">
      <c r="A26" s="31"/>
    </row>
    <row r="27" spans="1:1" s="8" customFormat="1" x14ac:dyDescent="0.2">
      <c r="A27" s="20" t="s">
        <v>0</v>
      </c>
    </row>
    <row r="28" spans="1:1" s="8" customFormat="1" x14ac:dyDescent="0.2">
      <c r="A28" s="21" t="s">
        <v>72</v>
      </c>
    </row>
    <row r="29" spans="1:1" s="8" customFormat="1" x14ac:dyDescent="0.2">
      <c r="A29" s="21"/>
    </row>
    <row r="30" spans="1:1" s="41" customFormat="1" x14ac:dyDescent="0.2">
      <c r="A30" s="20" t="s">
        <v>18</v>
      </c>
    </row>
    <row r="31" spans="1:1" s="8" customFormat="1" x14ac:dyDescent="0.2">
      <c r="A31" s="21" t="s">
        <v>74</v>
      </c>
    </row>
    <row r="32" spans="1:1" s="8" customFormat="1" x14ac:dyDescent="0.2"/>
    <row r="33" spans="1:1" s="8" customFormat="1" ht="22.5" x14ac:dyDescent="0.2">
      <c r="A33" s="10" t="s">
        <v>6</v>
      </c>
    </row>
    <row r="34" spans="1:1" s="8" customFormat="1" x14ac:dyDescent="0.2">
      <c r="A34" s="11"/>
    </row>
    <row r="35" spans="1:1" s="8" customFormat="1" x14ac:dyDescent="0.2">
      <c r="A35" s="19" t="s">
        <v>7</v>
      </c>
    </row>
    <row r="36" spans="1:1" s="8" customFormat="1" x14ac:dyDescent="0.2">
      <c r="A36" s="11"/>
    </row>
    <row r="37" spans="1:1" s="8" customFormat="1" x14ac:dyDescent="0.2">
      <c r="A37" s="11" t="s">
        <v>8</v>
      </c>
    </row>
    <row r="38" spans="1:1" s="8" customFormat="1" x14ac:dyDescent="0.2">
      <c r="A38" s="17" t="s">
        <v>12</v>
      </c>
    </row>
    <row r="39" spans="1:1" s="8" customFormat="1" x14ac:dyDescent="0.2">
      <c r="A39" s="11" t="s">
        <v>9</v>
      </c>
    </row>
    <row r="40" spans="1:1" s="8" customFormat="1" x14ac:dyDescent="0.2">
      <c r="A40" s="11" t="s">
        <v>10</v>
      </c>
    </row>
    <row r="41" spans="1:1" s="8" customFormat="1" x14ac:dyDescent="0.2"/>
    <row r="42" spans="1:1" s="8" customFormat="1" x14ac:dyDescent="0.2"/>
    <row r="43" spans="1:1" s="8" customFormat="1" x14ac:dyDescent="0.2"/>
    <row r="44" spans="1:1" s="8" customFormat="1" x14ac:dyDescent="0.2"/>
    <row r="45" spans="1:1" s="8" customFormat="1" x14ac:dyDescent="0.2"/>
    <row r="46" spans="1:1" s="8" customFormat="1" x14ac:dyDescent="0.2"/>
    <row r="47" spans="1:1" s="8" customFormat="1" x14ac:dyDescent="0.2"/>
    <row r="48" spans="1:1" s="8" customFormat="1" x14ac:dyDescent="0.2"/>
    <row r="49" s="8" customFormat="1" x14ac:dyDescent="0.2"/>
    <row r="50" s="8" customFormat="1" x14ac:dyDescent="0.2"/>
    <row r="51" s="8" customFormat="1" x14ac:dyDescent="0.2"/>
    <row r="52" s="8" customFormat="1" x14ac:dyDescent="0.2"/>
    <row r="53" s="8" customFormat="1" x14ac:dyDescent="0.2"/>
    <row r="54" s="8" customFormat="1" x14ac:dyDescent="0.2"/>
    <row r="55" s="8" customFormat="1" x14ac:dyDescent="0.2"/>
    <row r="56" s="8" customFormat="1" x14ac:dyDescent="0.2"/>
    <row r="57" s="8" customFormat="1" x14ac:dyDescent="0.2"/>
    <row r="58" s="8" customFormat="1" x14ac:dyDescent="0.2"/>
    <row r="59" s="8" customFormat="1" x14ac:dyDescent="0.2"/>
    <row r="60" s="8" customFormat="1" x14ac:dyDescent="0.2"/>
    <row r="61" s="8" customFormat="1" x14ac:dyDescent="0.2"/>
    <row r="62" s="8" customFormat="1" x14ac:dyDescent="0.2"/>
    <row r="63" s="8" customFormat="1" x14ac:dyDescent="0.2"/>
    <row r="64" s="8" customFormat="1" x14ac:dyDescent="0.2"/>
    <row r="65" s="8" customFormat="1" x14ac:dyDescent="0.2"/>
    <row r="66" s="8" customFormat="1" x14ac:dyDescent="0.2"/>
    <row r="67" s="8" customFormat="1" x14ac:dyDescent="0.2"/>
    <row r="68" s="8" customFormat="1" x14ac:dyDescent="0.2"/>
    <row r="69" s="8" customFormat="1" x14ac:dyDescent="0.2"/>
    <row r="70" s="8" customFormat="1" x14ac:dyDescent="0.2"/>
    <row r="71" s="8" customFormat="1" x14ac:dyDescent="0.2"/>
    <row r="72" s="8" customFormat="1" x14ac:dyDescent="0.2"/>
    <row r="73" s="8" customFormat="1" x14ac:dyDescent="0.2"/>
    <row r="74" s="8" customFormat="1" x14ac:dyDescent="0.2"/>
    <row r="75" s="8" customFormat="1" x14ac:dyDescent="0.2"/>
    <row r="76" s="8" customFormat="1" x14ac:dyDescent="0.2"/>
    <row r="77" s="8" customFormat="1" x14ac:dyDescent="0.2"/>
    <row r="78" s="8" customFormat="1" x14ac:dyDescent="0.2"/>
    <row r="79" s="8" customFormat="1" x14ac:dyDescent="0.2"/>
    <row r="80" s="8" customFormat="1" x14ac:dyDescent="0.2"/>
    <row r="81" spans="1:1" s="8" customFormat="1" x14ac:dyDescent="0.2"/>
    <row r="82" spans="1:1" s="8" customFormat="1" x14ac:dyDescent="0.2"/>
    <row r="83" spans="1:1" s="8" customFormat="1" x14ac:dyDescent="0.2"/>
    <row r="84" spans="1:1" s="8" customFormat="1" x14ac:dyDescent="0.2"/>
    <row r="85" spans="1:1" s="8" customFormat="1" x14ac:dyDescent="0.2"/>
    <row r="86" spans="1:1" s="8" customFormat="1" x14ac:dyDescent="0.2"/>
    <row r="87" spans="1:1" s="8" customFormat="1" x14ac:dyDescent="0.2"/>
    <row r="88" spans="1:1" s="8" customFormat="1" x14ac:dyDescent="0.2"/>
    <row r="89" spans="1:1" x14ac:dyDescent="0.2">
      <c r="A89" s="8"/>
    </row>
    <row r="90" spans="1:1" x14ac:dyDescent="0.2">
      <c r="A90" s="8"/>
    </row>
    <row r="91" spans="1:1" x14ac:dyDescent="0.2">
      <c r="A91" s="8"/>
    </row>
    <row r="92" spans="1:1" x14ac:dyDescent="0.2">
      <c r="A92" s="8"/>
    </row>
    <row r="93" spans="1:1" x14ac:dyDescent="0.2">
      <c r="A93" s="8"/>
    </row>
    <row r="94" spans="1:1" x14ac:dyDescent="0.2">
      <c r="A94" s="8"/>
    </row>
    <row r="95" spans="1:1" x14ac:dyDescent="0.2">
      <c r="A95" s="8"/>
    </row>
    <row r="96" spans="1:1" x14ac:dyDescent="0.2">
      <c r="A96" s="8"/>
    </row>
    <row r="97" spans="1:1" x14ac:dyDescent="0.2">
      <c r="A97" s="8"/>
    </row>
    <row r="98" spans="1:1" x14ac:dyDescent="0.2">
      <c r="A98" s="8"/>
    </row>
    <row r="99" spans="1:1" x14ac:dyDescent="0.2">
      <c r="A99" s="8"/>
    </row>
    <row r="100" spans="1:1" x14ac:dyDescent="0.2">
      <c r="A100" s="8"/>
    </row>
  </sheetData>
  <hyperlinks>
    <hyperlink ref="A7"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5"/>
  <sheetViews>
    <sheetView showGridLines="0" topLeftCell="A4" zoomScaleNormal="100" zoomScaleSheetLayoutView="100" workbookViewId="0">
      <selection activeCell="I25" sqref="I25"/>
    </sheetView>
  </sheetViews>
  <sheetFormatPr baseColWidth="10" defaultRowHeight="0" customHeight="1" zeroHeight="1" x14ac:dyDescent="0.2"/>
  <cols>
    <col min="1" max="1" width="30.5703125" style="27" customWidth="1"/>
    <col min="2" max="5" width="10.7109375" style="28" customWidth="1"/>
    <col min="6" max="8" width="10.7109375" style="26" customWidth="1"/>
    <col min="9" max="9" width="9.5703125" style="26" customWidth="1"/>
    <col min="10" max="10" width="10.7109375" style="26" customWidth="1"/>
    <col min="11" max="11" width="8.5703125" style="26" customWidth="1"/>
    <col min="12" max="12" width="10.7109375" style="26" customWidth="1"/>
    <col min="13" max="16384" width="11.42578125" style="26"/>
  </cols>
  <sheetData>
    <row r="1" spans="1:12" ht="17.25" thickBot="1" x14ac:dyDescent="0.25">
      <c r="A1" s="24" t="str">
        <f>'8.01 Notice'!A9</f>
        <v>8.01 Les personnels de l’enseignement scolaire : évolution</v>
      </c>
      <c r="B1" s="12"/>
      <c r="C1" s="12"/>
      <c r="D1" s="12"/>
      <c r="E1" s="12"/>
    </row>
    <row r="2" spans="1:12" ht="13.5" thickTop="1" x14ac:dyDescent="0.2"/>
    <row r="3" spans="1:12" s="29" customFormat="1" ht="15" customHeight="1" x14ac:dyDescent="0.2">
      <c r="A3" s="23" t="str">
        <f>'8.01 Notice'!A15</f>
        <v>[1] Évolution des effectifs</v>
      </c>
      <c r="B3" s="28"/>
      <c r="C3" s="28"/>
      <c r="D3" s="28"/>
      <c r="E3" s="28"/>
      <c r="F3" s="26"/>
      <c r="G3" s="26"/>
      <c r="H3" s="26"/>
      <c r="I3" s="26"/>
      <c r="J3" s="26"/>
      <c r="K3" s="26"/>
      <c r="L3" s="26"/>
    </row>
    <row r="4" spans="1:12" s="29" customFormat="1" ht="15" customHeight="1" x14ac:dyDescent="0.2">
      <c r="A4" s="23"/>
      <c r="B4" s="28"/>
      <c r="C4" s="28"/>
      <c r="D4" s="28"/>
      <c r="E4" s="28"/>
      <c r="F4" s="26"/>
      <c r="G4" s="26"/>
      <c r="H4" s="26"/>
      <c r="I4" s="26"/>
      <c r="J4" s="26"/>
      <c r="K4" s="26"/>
      <c r="L4" s="26"/>
    </row>
    <row r="5" spans="1:12" s="29" customFormat="1" ht="15" customHeight="1" x14ac:dyDescent="0.2">
      <c r="B5" s="28"/>
      <c r="C5" s="28"/>
      <c r="D5" s="28"/>
      <c r="E5" s="28"/>
      <c r="F5" s="65"/>
      <c r="G5" s="65"/>
      <c r="H5" s="65"/>
      <c r="I5" s="65"/>
      <c r="J5" s="65"/>
      <c r="K5" s="65"/>
      <c r="L5" s="65"/>
    </row>
    <row r="6" spans="1:12" s="29" customFormat="1" ht="21" x14ac:dyDescent="0.2">
      <c r="A6" s="53" t="s">
        <v>40</v>
      </c>
      <c r="B6" s="66" t="s">
        <v>22</v>
      </c>
      <c r="C6" s="66" t="s">
        <v>11</v>
      </c>
      <c r="D6" s="66" t="s">
        <v>15</v>
      </c>
      <c r="E6" s="66" t="s">
        <v>13</v>
      </c>
      <c r="F6" s="67" t="s">
        <v>14</v>
      </c>
      <c r="G6" s="67" t="s">
        <v>68</v>
      </c>
      <c r="H6" s="68" t="s">
        <v>70</v>
      </c>
      <c r="I6" s="68" t="s">
        <v>77</v>
      </c>
      <c r="J6" s="69" t="s">
        <v>43</v>
      </c>
      <c r="K6" s="69" t="s">
        <v>44</v>
      </c>
    </row>
    <row r="7" spans="1:12" s="29" customFormat="1" ht="15" customHeight="1" x14ac:dyDescent="0.2">
      <c r="A7" s="44" t="s">
        <v>23</v>
      </c>
      <c r="B7" s="45">
        <f t="shared" ref="B7:F7" si="0">SUM(B8:B9)</f>
        <v>160</v>
      </c>
      <c r="C7" s="45">
        <f t="shared" si="0"/>
        <v>158</v>
      </c>
      <c r="D7" s="45">
        <f t="shared" si="0"/>
        <v>160</v>
      </c>
      <c r="E7" s="45">
        <f t="shared" si="0"/>
        <v>159</v>
      </c>
      <c r="F7" s="45">
        <f t="shared" si="0"/>
        <v>160</v>
      </c>
      <c r="G7" s="45">
        <f>SUM(G8:G9)</f>
        <v>167</v>
      </c>
      <c r="H7" s="45">
        <f>SUM(H8:H9)</f>
        <v>163</v>
      </c>
      <c r="I7" s="45">
        <f>SUM(I8:I9)</f>
        <v>166</v>
      </c>
      <c r="J7" s="52">
        <f>+I7/$I$13</f>
        <v>4.2772481319247616E-2</v>
      </c>
      <c r="K7" s="74">
        <f>(I7-H7)/I7</f>
        <v>1.8072289156626505E-2</v>
      </c>
    </row>
    <row r="8" spans="1:12" s="29" customFormat="1" ht="15" customHeight="1" x14ac:dyDescent="0.2">
      <c r="A8" s="16" t="s">
        <v>24</v>
      </c>
      <c r="B8" s="46">
        <v>45</v>
      </c>
      <c r="C8" s="46">
        <v>46</v>
      </c>
      <c r="D8" s="46">
        <v>49</v>
      </c>
      <c r="E8" s="46">
        <v>50</v>
      </c>
      <c r="F8" s="46">
        <v>50</v>
      </c>
      <c r="G8" s="58">
        <v>56</v>
      </c>
      <c r="H8" s="48">
        <v>54</v>
      </c>
      <c r="I8" s="48">
        <v>59</v>
      </c>
      <c r="J8" s="51">
        <f t="shared" ref="J8:J13" si="1">+I8/$I$13</f>
        <v>1.520226745684102E-2</v>
      </c>
      <c r="K8" s="51">
        <f>(I8-H8)/I8</f>
        <v>8.4745762711864403E-2</v>
      </c>
    </row>
    <row r="9" spans="1:12" s="29" customFormat="1" ht="15" customHeight="1" x14ac:dyDescent="0.2">
      <c r="A9" s="16" t="s">
        <v>25</v>
      </c>
      <c r="B9" s="46">
        <v>115</v>
      </c>
      <c r="C9" s="46">
        <v>112</v>
      </c>
      <c r="D9" s="46">
        <v>111</v>
      </c>
      <c r="E9" s="46">
        <v>109</v>
      </c>
      <c r="F9" s="46">
        <v>110</v>
      </c>
      <c r="G9" s="58">
        <v>111</v>
      </c>
      <c r="H9" s="48">
        <v>109</v>
      </c>
      <c r="I9" s="48">
        <v>107</v>
      </c>
      <c r="J9" s="51">
        <f t="shared" si="1"/>
        <v>2.7570213862406597E-2</v>
      </c>
      <c r="K9" s="51">
        <f>(I9-H9)/I9</f>
        <v>-1.8691588785046728E-2</v>
      </c>
    </row>
    <row r="10" spans="1:12" s="29" customFormat="1" ht="15" customHeight="1" x14ac:dyDescent="0.2">
      <c r="A10" s="44" t="s">
        <v>36</v>
      </c>
      <c r="B10" s="45">
        <f t="shared" ref="B10:F10" si="2">SUM(B11:B12)</f>
        <v>3562</v>
      </c>
      <c r="C10" s="45">
        <f t="shared" si="2"/>
        <v>3620</v>
      </c>
      <c r="D10" s="45">
        <f t="shared" si="2"/>
        <v>3652</v>
      </c>
      <c r="E10" s="45">
        <f t="shared" si="2"/>
        <v>3637</v>
      </c>
      <c r="F10" s="45">
        <f t="shared" si="2"/>
        <v>3603</v>
      </c>
      <c r="G10" s="45">
        <f>SUM(G11:G12)</f>
        <v>3676</v>
      </c>
      <c r="H10" s="45">
        <f>SUM(H11:H12)</f>
        <v>3699</v>
      </c>
      <c r="I10" s="45">
        <f>SUM(I11:I12)</f>
        <v>3715</v>
      </c>
      <c r="J10" s="74">
        <f t="shared" si="1"/>
        <v>0.9572275186807524</v>
      </c>
      <c r="K10" s="74">
        <f t="shared" ref="K10:K11" si="3">(I10-H10)/I10</f>
        <v>4.3068640646029607E-3</v>
      </c>
    </row>
    <row r="11" spans="1:12" s="29" customFormat="1" ht="15" customHeight="1" x14ac:dyDescent="0.2">
      <c r="A11" s="16" t="s">
        <v>26</v>
      </c>
      <c r="B11" s="48">
        <v>1598</v>
      </c>
      <c r="C11" s="48">
        <v>1666</v>
      </c>
      <c r="D11" s="48">
        <v>1703</v>
      </c>
      <c r="E11" s="48">
        <v>1691</v>
      </c>
      <c r="F11" s="48">
        <v>1681</v>
      </c>
      <c r="G11" s="58">
        <v>1679</v>
      </c>
      <c r="H11" s="48">
        <v>1711</v>
      </c>
      <c r="I11" s="48">
        <v>1713</v>
      </c>
      <c r="J11" s="51">
        <f t="shared" si="1"/>
        <v>0.44138108734862147</v>
      </c>
      <c r="K11" s="51">
        <f t="shared" si="3"/>
        <v>1.1675423234092236E-3</v>
      </c>
    </row>
    <row r="12" spans="1:12" s="29" customFormat="1" ht="15" customHeight="1" x14ac:dyDescent="0.2">
      <c r="A12" s="16" t="s">
        <v>27</v>
      </c>
      <c r="B12" s="48">
        <v>1964</v>
      </c>
      <c r="C12" s="48">
        <v>1954</v>
      </c>
      <c r="D12" s="48">
        <v>1949</v>
      </c>
      <c r="E12" s="48">
        <v>1946</v>
      </c>
      <c r="F12" s="48">
        <v>1922</v>
      </c>
      <c r="G12" s="58">
        <v>1997</v>
      </c>
      <c r="H12" s="48">
        <v>1988</v>
      </c>
      <c r="I12" s="48">
        <v>2002</v>
      </c>
      <c r="J12" s="51">
        <f t="shared" si="1"/>
        <v>0.51584643133213093</v>
      </c>
      <c r="K12" s="51">
        <f>(I12-H12)/I12</f>
        <v>6.993006993006993E-3</v>
      </c>
    </row>
    <row r="13" spans="1:12" s="29" customFormat="1" ht="15" customHeight="1" x14ac:dyDescent="0.2">
      <c r="A13" s="71" t="s">
        <v>75</v>
      </c>
      <c r="B13" s="72">
        <f>+B7+B10</f>
        <v>3722</v>
      </c>
      <c r="C13" s="72">
        <f t="shared" ref="C13:G13" si="4">+C7+C10</f>
        <v>3778</v>
      </c>
      <c r="D13" s="72">
        <f t="shared" si="4"/>
        <v>3812</v>
      </c>
      <c r="E13" s="72">
        <f t="shared" si="4"/>
        <v>3796</v>
      </c>
      <c r="F13" s="72">
        <f t="shared" si="4"/>
        <v>3763</v>
      </c>
      <c r="G13" s="72">
        <f t="shared" si="4"/>
        <v>3843</v>
      </c>
      <c r="H13" s="72">
        <f>+H7+H10</f>
        <v>3862</v>
      </c>
      <c r="I13" s="72">
        <f>+I7+I10</f>
        <v>3881</v>
      </c>
      <c r="J13" s="73">
        <f t="shared" si="1"/>
        <v>1</v>
      </c>
      <c r="K13" s="75">
        <f>+J7+J10</f>
        <v>1</v>
      </c>
    </row>
    <row r="14" spans="1:12" s="29" customFormat="1" ht="15" customHeight="1" x14ac:dyDescent="0.2">
      <c r="A14" s="34" t="s">
        <v>39</v>
      </c>
      <c r="B14" s="37"/>
      <c r="C14" s="38"/>
      <c r="D14" s="37"/>
      <c r="E14" s="35"/>
      <c r="F14" s="36"/>
      <c r="G14" s="36"/>
      <c r="H14" s="36"/>
      <c r="I14" s="36"/>
      <c r="J14" s="36"/>
      <c r="K14" s="26"/>
      <c r="L14" s="51"/>
    </row>
    <row r="15" spans="1:12" s="13" customFormat="1" ht="15" customHeight="1" x14ac:dyDescent="0.2">
      <c r="A15" s="32"/>
      <c r="B15" s="39"/>
      <c r="C15" s="39"/>
      <c r="D15" s="39"/>
      <c r="E15" s="33"/>
      <c r="F15" s="29"/>
      <c r="G15" s="29"/>
      <c r="H15" s="29"/>
      <c r="I15" s="29"/>
      <c r="J15" s="29"/>
      <c r="K15" s="26"/>
      <c r="L15" s="51"/>
    </row>
    <row r="16" spans="1:12" s="29" customFormat="1" ht="15" customHeight="1" x14ac:dyDescent="0.2">
      <c r="B16" s="33"/>
      <c r="C16" s="33"/>
      <c r="D16" s="33"/>
      <c r="E16" s="33"/>
      <c r="L16" s="51"/>
    </row>
    <row r="17" spans="1:12" s="29" customFormat="1" ht="21" x14ac:dyDescent="0.2">
      <c r="A17" s="53" t="s">
        <v>41</v>
      </c>
      <c r="B17" s="66" t="s">
        <v>22</v>
      </c>
      <c r="C17" s="66" t="s">
        <v>11</v>
      </c>
      <c r="D17" s="66" t="s">
        <v>15</v>
      </c>
      <c r="E17" s="66" t="s">
        <v>13</v>
      </c>
      <c r="F17" s="67" t="s">
        <v>14</v>
      </c>
      <c r="G17" s="67" t="s">
        <v>68</v>
      </c>
      <c r="H17" s="67" t="s">
        <v>70</v>
      </c>
      <c r="I17" s="67" t="s">
        <v>77</v>
      </c>
      <c r="J17" s="69" t="s">
        <v>43</v>
      </c>
      <c r="K17" s="69" t="s">
        <v>44</v>
      </c>
    </row>
    <row r="18" spans="1:12" s="29" customFormat="1" ht="15" customHeight="1" x14ac:dyDescent="0.2">
      <c r="A18" s="16" t="s">
        <v>28</v>
      </c>
      <c r="B18" s="48">
        <v>8</v>
      </c>
      <c r="C18" s="48">
        <v>9</v>
      </c>
      <c r="D18" s="48">
        <v>8</v>
      </c>
      <c r="E18" s="48">
        <v>8</v>
      </c>
      <c r="F18" s="48">
        <v>8</v>
      </c>
      <c r="G18" s="48">
        <v>7</v>
      </c>
      <c r="H18" s="48">
        <v>12</v>
      </c>
      <c r="I18" s="48">
        <v>12</v>
      </c>
      <c r="J18" s="51">
        <f>RSCTabCourbe_donnees2[[#This Row],[2025]]/RSCTabCourbe_donnees2[[#Totals],[2025]]</f>
        <v>7.9628400796284016E-3</v>
      </c>
      <c r="K18" s="51">
        <f>(I18-H18)/I18</f>
        <v>0</v>
      </c>
    </row>
    <row r="19" spans="1:12" s="29" customFormat="1" ht="15" customHeight="1" x14ac:dyDescent="0.2">
      <c r="A19" s="47" t="s">
        <v>35</v>
      </c>
      <c r="B19" s="48">
        <v>14</v>
      </c>
      <c r="C19" s="48">
        <v>16</v>
      </c>
      <c r="D19" s="48">
        <v>16</v>
      </c>
      <c r="E19" s="48">
        <v>18</v>
      </c>
      <c r="F19" s="48">
        <v>19</v>
      </c>
      <c r="G19" s="48">
        <v>22</v>
      </c>
      <c r="H19" s="48">
        <v>23</v>
      </c>
      <c r="I19" s="48">
        <v>24</v>
      </c>
      <c r="J19" s="51">
        <f>RSCTabCourbe_donnees2[[#This Row],[2025]]/RSCTabCourbe_donnees2[[#Totals],[2025]]</f>
        <v>1.5925680159256803E-2</v>
      </c>
      <c r="K19" s="51">
        <f t="shared" ref="K19:K27" si="5">(I19-H19)/I19</f>
        <v>4.1666666666666664E-2</v>
      </c>
    </row>
    <row r="20" spans="1:12" s="13" customFormat="1" ht="15" customHeight="1" x14ac:dyDescent="0.2">
      <c r="A20" s="49" t="s">
        <v>33</v>
      </c>
      <c r="B20" s="48">
        <v>59</v>
      </c>
      <c r="C20" s="48">
        <v>56</v>
      </c>
      <c r="D20" s="48">
        <v>55</v>
      </c>
      <c r="E20" s="48">
        <v>60</v>
      </c>
      <c r="F20" s="48">
        <v>57</v>
      </c>
      <c r="G20" s="48">
        <v>66</v>
      </c>
      <c r="H20" s="48">
        <v>67</v>
      </c>
      <c r="I20" s="48">
        <v>67</v>
      </c>
      <c r="J20" s="51">
        <f>RSCTabCourbe_donnees2[[#This Row],[2025]]/RSCTabCourbe_donnees2[[#Totals],[2025]]</f>
        <v>4.4459190444591908E-2</v>
      </c>
      <c r="K20" s="51">
        <f t="shared" si="5"/>
        <v>0</v>
      </c>
    </row>
    <row r="21" spans="1:12" s="29" customFormat="1" ht="15" customHeight="1" x14ac:dyDescent="0.2">
      <c r="A21" s="16" t="s">
        <v>30</v>
      </c>
      <c r="B21" s="48">
        <v>68</v>
      </c>
      <c r="C21" s="48">
        <v>71</v>
      </c>
      <c r="D21" s="48">
        <v>69</v>
      </c>
      <c r="E21" s="48">
        <v>65</v>
      </c>
      <c r="F21" s="48">
        <v>66</v>
      </c>
      <c r="G21" s="48">
        <v>60</v>
      </c>
      <c r="H21" s="48">
        <v>74</v>
      </c>
      <c r="I21" s="48">
        <v>69</v>
      </c>
      <c r="J21" s="51">
        <f>RSCTabCourbe_donnees2[[#This Row],[2025]]/RSCTabCourbe_donnees2[[#Totals],[2025]]</f>
        <v>4.5786330457863303E-2</v>
      </c>
      <c r="K21" s="51">
        <f t="shared" si="5"/>
        <v>-7.2463768115942032E-2</v>
      </c>
    </row>
    <row r="22" spans="1:12" s="29" customFormat="1" ht="15" customHeight="1" x14ac:dyDescent="0.2">
      <c r="A22" s="49" t="s">
        <v>31</v>
      </c>
      <c r="B22" s="48">
        <v>73</v>
      </c>
      <c r="C22" s="48">
        <v>69</v>
      </c>
      <c r="D22" s="48">
        <v>68</v>
      </c>
      <c r="E22" s="48">
        <v>73</v>
      </c>
      <c r="F22" s="48">
        <v>70</v>
      </c>
      <c r="G22" s="48">
        <v>60</v>
      </c>
      <c r="H22" s="48">
        <v>73</v>
      </c>
      <c r="I22" s="48">
        <v>77</v>
      </c>
      <c r="J22" s="51">
        <f>RSCTabCourbe_donnees2[[#This Row],[2025]]/RSCTabCourbe_donnees2[[#Totals],[2025]]</f>
        <v>5.1094890510948905E-2</v>
      </c>
      <c r="K22" s="51">
        <f t="shared" si="5"/>
        <v>5.1948051948051951E-2</v>
      </c>
    </row>
    <row r="23" spans="1:12" s="29" customFormat="1" ht="15" customHeight="1" x14ac:dyDescent="0.2">
      <c r="A23" s="47" t="s">
        <v>34</v>
      </c>
      <c r="B23" s="48">
        <v>119</v>
      </c>
      <c r="C23" s="48">
        <v>121</v>
      </c>
      <c r="D23" s="48">
        <v>123</v>
      </c>
      <c r="E23" s="48">
        <v>127</v>
      </c>
      <c r="F23" s="48">
        <v>121</v>
      </c>
      <c r="G23" s="48">
        <v>129</v>
      </c>
      <c r="H23" s="48">
        <v>129</v>
      </c>
      <c r="I23" s="48">
        <v>129</v>
      </c>
      <c r="J23" s="51">
        <f>RSCTabCourbe_donnees2[[#This Row],[2025]]/RSCTabCourbe_donnees2[[#Totals],[2025]]</f>
        <v>8.5600530856005302E-2</v>
      </c>
      <c r="K23" s="51">
        <f t="shared" si="5"/>
        <v>0</v>
      </c>
    </row>
    <row r="24" spans="1:12" s="29" customFormat="1" ht="15" customHeight="1" x14ac:dyDescent="0.2">
      <c r="A24" s="16" t="s">
        <v>29</v>
      </c>
      <c r="B24" s="48">
        <v>269</v>
      </c>
      <c r="C24" s="48">
        <v>269</v>
      </c>
      <c r="D24" s="48">
        <v>264</v>
      </c>
      <c r="E24" s="48">
        <v>288</v>
      </c>
      <c r="F24" s="48">
        <v>284</v>
      </c>
      <c r="G24" s="48">
        <v>249</v>
      </c>
      <c r="H24" s="48">
        <v>284</v>
      </c>
      <c r="I24" s="48">
        <v>295</v>
      </c>
      <c r="J24" s="51">
        <f>RSCTabCourbe_donnees2[[#This Row],[2025]]/RSCTabCourbe_donnees2[[#Totals],[2025]]</f>
        <v>0.19575315195753151</v>
      </c>
      <c r="K24" s="51">
        <f t="shared" si="5"/>
        <v>3.7288135593220341E-2</v>
      </c>
    </row>
    <row r="25" spans="1:12" s="29" customFormat="1" ht="15" customHeight="1" x14ac:dyDescent="0.2">
      <c r="A25" s="49" t="s">
        <v>32</v>
      </c>
      <c r="B25" s="48">
        <v>609</v>
      </c>
      <c r="C25" s="48">
        <v>662</v>
      </c>
      <c r="D25" s="48">
        <v>732</v>
      </c>
      <c r="E25" s="48">
        <v>728</v>
      </c>
      <c r="F25" s="48">
        <v>721</v>
      </c>
      <c r="G25" s="48">
        <v>604</v>
      </c>
      <c r="H25" s="48">
        <v>689</v>
      </c>
      <c r="I25" s="48">
        <v>834</v>
      </c>
      <c r="J25" s="51">
        <f>RSCTabCourbe_donnees2[[#This Row],[2025]]/RSCTabCourbe_donnees2[[#Totals],[2025]]</f>
        <v>0.55341738553417386</v>
      </c>
      <c r="K25" s="76">
        <f t="shared" si="5"/>
        <v>0.17386091127098321</v>
      </c>
    </row>
    <row r="26" spans="1:12" s="29" customFormat="1" ht="15" customHeight="1" x14ac:dyDescent="0.2">
      <c r="A26" s="49"/>
      <c r="B26" s="48"/>
      <c r="C26" s="48"/>
      <c r="D26" s="48"/>
      <c r="E26" s="48"/>
      <c r="F26" s="48"/>
      <c r="G26" s="48"/>
      <c r="H26" s="48"/>
      <c r="I26" s="48"/>
      <c r="J26" s="51"/>
      <c r="K26" s="80"/>
    </row>
    <row r="27" spans="1:12" s="29" customFormat="1" ht="15" customHeight="1" x14ac:dyDescent="0.2">
      <c r="A27" s="14" t="s">
        <v>42</v>
      </c>
      <c r="B27" s="15">
        <f>SUBTOTAL(109,RSCTabCourbe_donnees2[2018])</f>
        <v>1219</v>
      </c>
      <c r="C27" s="15">
        <f>SUBTOTAL(109,RSCTabCourbe_donnees2[2019])</f>
        <v>1273</v>
      </c>
      <c r="D27" s="15">
        <f>SUBTOTAL(109,RSCTabCourbe_donnees2[2020])</f>
        <v>1335</v>
      </c>
      <c r="E27" s="15">
        <f>SUBTOTAL(109,RSCTabCourbe_donnees2[2021])</f>
        <v>1367</v>
      </c>
      <c r="F27" s="15">
        <f>SUBTOTAL(109,RSCTabCourbe_donnees2[2022])</f>
        <v>1346</v>
      </c>
      <c r="G27" s="15">
        <f>SUBTOTAL(109,RSCTabCourbe_donnees2[2023])</f>
        <v>1197</v>
      </c>
      <c r="H27" s="15">
        <f>SUBTOTAL(109,RSCTabCourbe_donnees2[2024])</f>
        <v>1351</v>
      </c>
      <c r="I27" s="15">
        <f>SUBTOTAL(109,RSCTabCourbe_donnees2[2025])</f>
        <v>1507</v>
      </c>
      <c r="J27" s="57">
        <f>SUBTOTAL(109,RSCTabCourbe_donnees2[Part du total])</f>
        <v>1</v>
      </c>
      <c r="K27" s="77">
        <f t="shared" si="5"/>
        <v>0.10351692103516921</v>
      </c>
      <c r="L27" s="51"/>
    </row>
    <row r="28" spans="1:12" s="29" customFormat="1" ht="15" customHeight="1" x14ac:dyDescent="0.2">
      <c r="A28" s="34" t="s">
        <v>45</v>
      </c>
      <c r="B28" s="28"/>
      <c r="C28" s="28"/>
      <c r="D28" s="28"/>
      <c r="E28" s="28"/>
      <c r="F28" s="26"/>
      <c r="G28" s="26"/>
      <c r="H28" s="26"/>
      <c r="I28" s="81"/>
      <c r="J28" s="26"/>
      <c r="K28" s="26"/>
      <c r="L28" s="51"/>
    </row>
    <row r="29" spans="1:12" s="13" customFormat="1" ht="15" customHeight="1" x14ac:dyDescent="0.2">
      <c r="A29" s="27"/>
      <c r="B29" s="28"/>
      <c r="C29" s="28"/>
      <c r="D29" s="28"/>
      <c r="E29" s="28"/>
      <c r="F29" s="26"/>
      <c r="G29" s="26"/>
      <c r="H29" s="26"/>
      <c r="I29" s="26"/>
      <c r="J29" s="26"/>
      <c r="K29" s="26"/>
      <c r="L29" s="26"/>
    </row>
    <row r="30" spans="1:12" s="29" customFormat="1" ht="15" customHeight="1" x14ac:dyDescent="0.2">
      <c r="A30" s="40" t="s">
        <v>37</v>
      </c>
      <c r="B30" s="28"/>
      <c r="C30" s="28"/>
      <c r="D30" s="28"/>
      <c r="E30" s="28"/>
      <c r="F30" s="26"/>
      <c r="G30" s="26"/>
      <c r="H30" s="26"/>
      <c r="I30" s="26"/>
      <c r="J30" s="26"/>
      <c r="K30" s="26"/>
      <c r="L30" s="26"/>
    </row>
    <row r="31" spans="1:12" s="29" customFormat="1" ht="15" customHeight="1" x14ac:dyDescent="0.2">
      <c r="A31" s="27"/>
      <c r="B31" s="28"/>
      <c r="C31" s="28"/>
      <c r="D31" s="28"/>
      <c r="E31" s="28"/>
      <c r="F31" s="26"/>
      <c r="G31" s="26"/>
      <c r="H31" s="26"/>
      <c r="I31" s="26"/>
      <c r="J31" s="26"/>
      <c r="K31" s="26"/>
      <c r="L31" s="26"/>
    </row>
    <row r="32" spans="1:12" s="29" customFormat="1" ht="15" customHeight="1" x14ac:dyDescent="0.2">
      <c r="A32" s="27"/>
      <c r="B32" s="28"/>
      <c r="C32" s="28"/>
      <c r="D32" s="28"/>
      <c r="E32" s="28"/>
      <c r="F32" s="26"/>
      <c r="G32" s="26"/>
      <c r="H32" s="26"/>
      <c r="I32" s="26"/>
      <c r="J32" s="26"/>
      <c r="K32" s="26"/>
      <c r="L32" s="26"/>
    </row>
    <row r="33" spans="1:12" s="29" customFormat="1" ht="15" customHeight="1" x14ac:dyDescent="0.2">
      <c r="B33" s="28"/>
      <c r="C33" s="28"/>
      <c r="D33" s="28"/>
      <c r="E33" s="28"/>
      <c r="F33" s="26"/>
      <c r="G33" s="26"/>
      <c r="H33" s="26"/>
      <c r="I33" s="26"/>
      <c r="J33" s="26"/>
      <c r="K33" s="26"/>
      <c r="L33" s="26"/>
    </row>
    <row r="34" spans="1:12" s="29" customFormat="1" ht="15" customHeight="1" x14ac:dyDescent="0.2">
      <c r="A34" s="32"/>
      <c r="B34" s="28"/>
      <c r="C34" s="28"/>
      <c r="D34" s="28"/>
      <c r="E34" s="28"/>
      <c r="F34" s="26"/>
      <c r="G34" s="26"/>
      <c r="H34" s="26"/>
      <c r="I34" s="26"/>
      <c r="J34" s="26"/>
      <c r="K34" s="26"/>
      <c r="L34" s="26"/>
    </row>
    <row r="35" spans="1:12" s="29" customFormat="1" ht="15" customHeight="1" x14ac:dyDescent="0.2">
      <c r="B35" s="28"/>
      <c r="C35" s="28"/>
      <c r="D35" s="28"/>
      <c r="E35" s="28"/>
      <c r="F35" s="26"/>
      <c r="G35" s="26"/>
      <c r="H35" s="26"/>
      <c r="I35" s="26"/>
      <c r="J35" s="26"/>
      <c r="K35" s="26"/>
      <c r="L35" s="26"/>
    </row>
    <row r="36" spans="1:12" s="29" customFormat="1" ht="15" customHeight="1" x14ac:dyDescent="0.2">
      <c r="A36" s="27"/>
      <c r="B36" s="28"/>
      <c r="C36" s="28"/>
      <c r="D36" s="28"/>
      <c r="E36" s="28"/>
      <c r="F36" s="26"/>
      <c r="G36" s="26"/>
      <c r="H36" s="26"/>
      <c r="I36" s="26"/>
      <c r="J36" s="26"/>
      <c r="K36" s="26"/>
      <c r="L36" s="26"/>
    </row>
    <row r="37" spans="1:12" s="29" customFormat="1" ht="15" customHeight="1" x14ac:dyDescent="0.2">
      <c r="A37" s="27"/>
      <c r="B37" s="28"/>
      <c r="C37" s="28"/>
      <c r="D37" s="28"/>
      <c r="E37" s="28"/>
      <c r="F37" s="26"/>
      <c r="G37" s="26"/>
      <c r="H37" s="26"/>
      <c r="I37" s="26"/>
      <c r="J37" s="26"/>
      <c r="K37" s="26"/>
      <c r="L37" s="26"/>
    </row>
    <row r="38" spans="1:12" s="29" customFormat="1" ht="15" customHeight="1" x14ac:dyDescent="0.2">
      <c r="A38" s="27"/>
      <c r="B38" s="28"/>
      <c r="C38" s="28"/>
      <c r="D38" s="28"/>
      <c r="E38" s="28"/>
      <c r="F38" s="26"/>
      <c r="G38" s="26"/>
      <c r="H38" s="26"/>
      <c r="I38" s="26"/>
      <c r="J38" s="26"/>
      <c r="K38" s="26"/>
      <c r="L38" s="26"/>
    </row>
    <row r="39" spans="1:12" s="29" customFormat="1" ht="15" customHeight="1" x14ac:dyDescent="0.2">
      <c r="A39" s="27"/>
      <c r="B39" s="28"/>
      <c r="C39" s="28"/>
      <c r="D39" s="28"/>
      <c r="E39" s="28"/>
      <c r="F39" s="26"/>
      <c r="G39" s="26"/>
      <c r="H39" s="26"/>
      <c r="I39" s="26"/>
      <c r="J39" s="26"/>
      <c r="K39" s="26"/>
      <c r="L39" s="26"/>
    </row>
    <row r="40" spans="1:12" s="29" customFormat="1" ht="15" customHeight="1" x14ac:dyDescent="0.2">
      <c r="A40" s="27"/>
      <c r="B40" s="28"/>
      <c r="C40" s="28"/>
      <c r="D40" s="28"/>
      <c r="E40" s="28"/>
      <c r="F40" s="26"/>
      <c r="G40" s="26"/>
      <c r="H40" s="26"/>
      <c r="I40" s="26"/>
      <c r="J40" s="26"/>
      <c r="K40" s="26"/>
      <c r="L40" s="26"/>
    </row>
    <row r="41" spans="1:12" s="29" customFormat="1" ht="15" customHeight="1" x14ac:dyDescent="0.2">
      <c r="A41" s="27"/>
      <c r="B41" s="28"/>
      <c r="C41" s="28"/>
      <c r="D41" s="28"/>
      <c r="E41" s="28"/>
      <c r="F41" s="26"/>
      <c r="G41" s="26"/>
      <c r="H41" s="26"/>
      <c r="I41" s="26"/>
      <c r="J41" s="26"/>
      <c r="K41" s="26"/>
      <c r="L41" s="26"/>
    </row>
    <row r="42" spans="1:12" s="29" customFormat="1" ht="15" customHeight="1" x14ac:dyDescent="0.2">
      <c r="A42" s="27"/>
      <c r="B42" s="28"/>
      <c r="C42" s="28"/>
      <c r="D42" s="28"/>
      <c r="E42" s="28"/>
      <c r="F42" s="26"/>
      <c r="G42" s="26"/>
      <c r="H42" s="26"/>
      <c r="I42" s="26"/>
      <c r="J42" s="26"/>
      <c r="K42" s="26"/>
      <c r="L42" s="26"/>
    </row>
    <row r="43" spans="1:12" s="29" customFormat="1" ht="15" customHeight="1" x14ac:dyDescent="0.2">
      <c r="A43" s="27"/>
      <c r="B43" s="28"/>
      <c r="C43" s="28"/>
      <c r="D43" s="28"/>
      <c r="E43" s="28"/>
      <c r="F43" s="26"/>
      <c r="G43" s="26"/>
      <c r="H43" s="26"/>
      <c r="I43" s="26"/>
      <c r="J43" s="26"/>
      <c r="K43" s="26"/>
      <c r="L43" s="26"/>
    </row>
    <row r="44" spans="1:12" s="29" customFormat="1" ht="15" customHeight="1" x14ac:dyDescent="0.2">
      <c r="A44" s="27"/>
      <c r="B44" s="28"/>
      <c r="C44" s="28"/>
      <c r="D44" s="28"/>
      <c r="E44" s="28"/>
      <c r="F44" s="26"/>
      <c r="G44" s="26"/>
      <c r="H44" s="26"/>
      <c r="I44" s="26"/>
      <c r="J44" s="26"/>
      <c r="K44" s="26"/>
      <c r="L44" s="26"/>
    </row>
    <row r="45" spans="1:12" s="13" customFormat="1" ht="15" customHeight="1" x14ac:dyDescent="0.2">
      <c r="A45" s="27"/>
      <c r="B45" s="28"/>
      <c r="C45" s="28"/>
      <c r="D45" s="28"/>
      <c r="E45" s="28"/>
      <c r="F45" s="26"/>
      <c r="G45" s="26"/>
      <c r="H45" s="26"/>
      <c r="I45" s="26"/>
      <c r="J45" s="26"/>
      <c r="K45" s="26"/>
      <c r="L45" s="26"/>
    </row>
    <row r="46" spans="1:12" s="29" customFormat="1" ht="15" customHeight="1" x14ac:dyDescent="0.2">
      <c r="A46" s="27"/>
      <c r="B46" s="28"/>
      <c r="C46" s="28"/>
      <c r="D46" s="28"/>
      <c r="E46" s="28"/>
      <c r="F46" s="26"/>
      <c r="G46" s="26"/>
      <c r="H46" s="26"/>
      <c r="I46" s="26"/>
      <c r="J46" s="26"/>
      <c r="K46" s="26"/>
      <c r="L46" s="26"/>
    </row>
    <row r="47" spans="1:12" s="29" customFormat="1" ht="15" customHeight="1" x14ac:dyDescent="0.2">
      <c r="A47" s="27"/>
      <c r="B47" s="28"/>
      <c r="C47" s="28"/>
      <c r="D47" s="28"/>
      <c r="E47" s="28"/>
      <c r="F47" s="26"/>
      <c r="G47" s="26"/>
      <c r="H47" s="26"/>
      <c r="I47" s="26"/>
      <c r="J47" s="26"/>
      <c r="K47" s="26"/>
      <c r="L47" s="26"/>
    </row>
    <row r="48" spans="1:12" s="29" customFormat="1" ht="15" customHeight="1" x14ac:dyDescent="0.2">
      <c r="A48" s="27"/>
      <c r="B48" s="28"/>
      <c r="C48" s="28"/>
      <c r="D48" s="28"/>
      <c r="E48" s="28"/>
      <c r="F48" s="26"/>
      <c r="G48" s="26"/>
      <c r="H48" s="26"/>
      <c r="I48" s="26"/>
      <c r="J48" s="26"/>
      <c r="K48" s="26"/>
      <c r="L48" s="26"/>
    </row>
    <row r="49" spans="1:12" s="29" customFormat="1" ht="15" customHeight="1" x14ac:dyDescent="0.2">
      <c r="A49" s="27"/>
      <c r="B49" s="28"/>
      <c r="C49" s="28"/>
      <c r="D49" s="28"/>
      <c r="E49" s="28"/>
      <c r="F49" s="26"/>
      <c r="G49" s="26"/>
      <c r="H49" s="26"/>
      <c r="I49" s="26"/>
      <c r="J49" s="26"/>
      <c r="K49" s="26"/>
      <c r="L49" s="26"/>
    </row>
    <row r="50" spans="1:12" s="29" customFormat="1" ht="15" customHeight="1" x14ac:dyDescent="0.2">
      <c r="A50" s="27"/>
      <c r="B50" s="28"/>
      <c r="C50" s="28"/>
      <c r="D50" s="28"/>
      <c r="E50" s="28"/>
      <c r="F50" s="26"/>
      <c r="G50" s="26"/>
      <c r="H50" s="26"/>
      <c r="I50" s="26"/>
      <c r="J50" s="26"/>
      <c r="K50" s="26"/>
      <c r="L50" s="26"/>
    </row>
    <row r="51" spans="1:12" s="29" customFormat="1" ht="15" customHeight="1" x14ac:dyDescent="0.2">
      <c r="A51" s="27"/>
      <c r="B51" s="28"/>
      <c r="C51" s="28"/>
      <c r="D51" s="28"/>
      <c r="E51" s="28"/>
      <c r="F51" s="26"/>
      <c r="G51" s="26"/>
      <c r="H51" s="26"/>
      <c r="I51" s="26"/>
      <c r="J51" s="26"/>
      <c r="K51" s="26"/>
      <c r="L51" s="26"/>
    </row>
    <row r="52" spans="1:12" ht="12.75" hidden="1" x14ac:dyDescent="0.2"/>
    <row r="53" spans="1:12" ht="12.75" hidden="1" x14ac:dyDescent="0.2"/>
    <row r="54" spans="1:12" ht="12.75" hidden="1" x14ac:dyDescent="0.2"/>
    <row r="55" spans="1:12" ht="12.75" hidden="1" x14ac:dyDescent="0.2"/>
    <row r="56" spans="1:12" ht="12.75" hidden="1" x14ac:dyDescent="0.2"/>
    <row r="57" spans="1:12" ht="12.75" hidden="1" x14ac:dyDescent="0.2"/>
    <row r="58" spans="1:12" ht="12.75" hidden="1" x14ac:dyDescent="0.2"/>
    <row r="59" spans="1:12" ht="12.75" hidden="1" x14ac:dyDescent="0.2"/>
    <row r="60" spans="1:12" ht="12.75" hidden="1" x14ac:dyDescent="0.2"/>
    <row r="61" spans="1:12" ht="12.75" hidden="1" x14ac:dyDescent="0.2"/>
    <row r="62" spans="1:12" ht="12.75" hidden="1" x14ac:dyDescent="0.2"/>
    <row r="63" spans="1:12" ht="12.75" hidden="1" x14ac:dyDescent="0.2"/>
    <row r="64" spans="1:12" ht="12.75" hidden="1" x14ac:dyDescent="0.2"/>
    <row r="65" ht="12.75" hidden="1" x14ac:dyDescent="0.2"/>
    <row r="66" ht="12.75" hidden="1" x14ac:dyDescent="0.2"/>
    <row r="67" ht="12.75" hidden="1" x14ac:dyDescent="0.2"/>
    <row r="68" ht="12.75" hidden="1" x14ac:dyDescent="0.2"/>
    <row r="69" ht="12.75" hidden="1" x14ac:dyDescent="0.2"/>
    <row r="70" ht="12.75" hidden="1" x14ac:dyDescent="0.2"/>
    <row r="71" ht="12.75" hidden="1" x14ac:dyDescent="0.2"/>
    <row r="72" ht="12.75" hidden="1" x14ac:dyDescent="0.2"/>
    <row r="73" ht="12.75" hidden="1" x14ac:dyDescent="0.2"/>
    <row r="74" ht="12.75" hidden="1" x14ac:dyDescent="0.2"/>
    <row r="75" ht="12.75" hidden="1" x14ac:dyDescent="0.2"/>
    <row r="76" ht="12.75" hidden="1" x14ac:dyDescent="0.2"/>
    <row r="77" ht="12.75" hidden="1" x14ac:dyDescent="0.2"/>
    <row r="78" ht="12.75" hidden="1" x14ac:dyDescent="0.2"/>
    <row r="79" ht="12.75" hidden="1" x14ac:dyDescent="0.2"/>
    <row r="80" ht="12.75" hidden="1" x14ac:dyDescent="0.2"/>
    <row r="81" ht="12.75" hidden="1" x14ac:dyDescent="0.2"/>
    <row r="82" ht="12.75" hidden="1" x14ac:dyDescent="0.2"/>
    <row r="83" ht="12.75" hidden="1" x14ac:dyDescent="0.2"/>
    <row r="84" ht="12.75" hidden="1" x14ac:dyDescent="0.2"/>
    <row r="85" ht="12.75" hidden="1" x14ac:dyDescent="0.2"/>
    <row r="86" ht="12.75" hidden="1" x14ac:dyDescent="0.2"/>
    <row r="87" ht="12.75" hidden="1" x14ac:dyDescent="0.2"/>
    <row r="88" ht="12.75" hidden="1" x14ac:dyDescent="0.2"/>
    <row r="89" ht="12.75" hidden="1" x14ac:dyDescent="0.2"/>
    <row r="90" ht="12.75" hidden="1" x14ac:dyDescent="0.2"/>
    <row r="91" ht="12.75" hidden="1" x14ac:dyDescent="0.2"/>
    <row r="92" ht="12.75" hidden="1" x14ac:dyDescent="0.2"/>
    <row r="93" ht="12.75" hidden="1" x14ac:dyDescent="0.2"/>
    <row r="94" ht="12.75" hidden="1" x14ac:dyDescent="0.2"/>
    <row r="95" ht="12.75" hidden="1" x14ac:dyDescent="0.2"/>
    <row r="96" ht="12.75" hidden="1" x14ac:dyDescent="0.2"/>
    <row r="97" ht="12.75" hidden="1" x14ac:dyDescent="0.2"/>
    <row r="98" ht="12.75" hidden="1" x14ac:dyDescent="0.2"/>
    <row r="99" ht="12.75" hidden="1" x14ac:dyDescent="0.2"/>
    <row r="100" ht="12.75" hidden="1" x14ac:dyDescent="0.2"/>
    <row r="101" ht="12.75" hidden="1" x14ac:dyDescent="0.2"/>
    <row r="102" ht="12.75" hidden="1" x14ac:dyDescent="0.2"/>
    <row r="103" ht="12.75" hidden="1" x14ac:dyDescent="0.2"/>
    <row r="104" ht="12.75" hidden="1" x14ac:dyDescent="0.2"/>
    <row r="105" ht="12.75" hidden="1" x14ac:dyDescent="0.2"/>
    <row r="106" ht="12.75" hidden="1" x14ac:dyDescent="0.2"/>
    <row r="107" ht="12.75" hidden="1" x14ac:dyDescent="0.2"/>
    <row r="108" ht="12.75" hidden="1" x14ac:dyDescent="0.2"/>
    <row r="109" ht="12.75" hidden="1" x14ac:dyDescent="0.2"/>
    <row r="110" ht="12.75" hidden="1" x14ac:dyDescent="0.2"/>
    <row r="111" ht="12.75" hidden="1" x14ac:dyDescent="0.2"/>
    <row r="112" ht="12.75" hidden="1" x14ac:dyDescent="0.2"/>
    <row r="113" ht="12.75" hidden="1" x14ac:dyDescent="0.2"/>
    <row r="114" ht="12.75" hidden="1" x14ac:dyDescent="0.2"/>
    <row r="115" ht="12.75" hidden="1" x14ac:dyDescent="0.2"/>
    <row r="116" ht="12.75" hidden="1" x14ac:dyDescent="0.2"/>
    <row r="117" ht="12.75" hidden="1" x14ac:dyDescent="0.2"/>
    <row r="118" ht="12.75" hidden="1" x14ac:dyDescent="0.2"/>
    <row r="119" ht="12.75" hidden="1" x14ac:dyDescent="0.2"/>
    <row r="120" ht="12.75" hidden="1" x14ac:dyDescent="0.2"/>
    <row r="121" ht="12.75" hidden="1" x14ac:dyDescent="0.2"/>
    <row r="122" ht="12.75" hidden="1" x14ac:dyDescent="0.2"/>
    <row r="123" ht="12.75" hidden="1" x14ac:dyDescent="0.2"/>
    <row r="124" ht="12.75" hidden="1" x14ac:dyDescent="0.2"/>
    <row r="125" ht="12.75" hidden="1" x14ac:dyDescent="0.2"/>
    <row r="126" ht="12.75" hidden="1" x14ac:dyDescent="0.2"/>
    <row r="127" ht="12.75" hidden="1" x14ac:dyDescent="0.2"/>
    <row r="128" ht="12.75" hidden="1" x14ac:dyDescent="0.2"/>
    <row r="129" ht="12.75" hidden="1" x14ac:dyDescent="0.2"/>
    <row r="130" ht="12.75" hidden="1" x14ac:dyDescent="0.2"/>
    <row r="131" ht="12.75" hidden="1" x14ac:dyDescent="0.2"/>
    <row r="132" ht="12.75" hidden="1" x14ac:dyDescent="0.2"/>
    <row r="133" ht="12.75" hidden="1" x14ac:dyDescent="0.2"/>
    <row r="134" ht="12.75" hidden="1" x14ac:dyDescent="0.2"/>
    <row r="135" ht="12.75" hidden="1" x14ac:dyDescent="0.2"/>
    <row r="136" ht="12.75" hidden="1" x14ac:dyDescent="0.2"/>
    <row r="137" ht="12.75" hidden="1" x14ac:dyDescent="0.2"/>
    <row r="138" ht="12.75" hidden="1" x14ac:dyDescent="0.2"/>
    <row r="139" ht="12.75" hidden="1" x14ac:dyDescent="0.2"/>
    <row r="140" ht="12.75" hidden="1" x14ac:dyDescent="0.2"/>
    <row r="141" ht="12.75" hidden="1" x14ac:dyDescent="0.2"/>
    <row r="142" ht="12.75" hidden="1" x14ac:dyDescent="0.2"/>
    <row r="143" ht="12.75" hidden="1" x14ac:dyDescent="0.2"/>
    <row r="144" ht="12.75" hidden="1" x14ac:dyDescent="0.2"/>
    <row r="145" ht="12.75" hidden="1" x14ac:dyDescent="0.2"/>
    <row r="146" ht="12.75" hidden="1" x14ac:dyDescent="0.2"/>
    <row r="147" ht="12.75" x14ac:dyDescent="0.2"/>
    <row r="148" ht="12.75" x14ac:dyDescent="0.2"/>
    <row r="149" ht="12.75" x14ac:dyDescent="0.2"/>
    <row r="150" ht="12.75" x14ac:dyDescent="0.2"/>
    <row r="151" ht="12.75" x14ac:dyDescent="0.2"/>
    <row r="152" ht="12.75" x14ac:dyDescent="0.2"/>
    <row r="153" ht="12.75" x14ac:dyDescent="0.2"/>
    <row r="154" ht="12.75" x14ac:dyDescent="0.2"/>
    <row r="155" ht="12.75" x14ac:dyDescent="0.2"/>
    <row r="156" ht="12.75" x14ac:dyDescent="0.2"/>
    <row r="157" ht="12.75" x14ac:dyDescent="0.2"/>
    <row r="158" ht="12.75" x14ac:dyDescent="0.2"/>
    <row r="159" ht="12.75" x14ac:dyDescent="0.2"/>
    <row r="160" ht="12.75" x14ac:dyDescent="0.2"/>
    <row r="161" ht="12.75" x14ac:dyDescent="0.2"/>
    <row r="162" ht="12.75" x14ac:dyDescent="0.2"/>
    <row r="163" ht="12.75" x14ac:dyDescent="0.2"/>
    <row r="164" ht="12.75" x14ac:dyDescent="0.2"/>
    <row r="165" ht="12.75" x14ac:dyDescent="0.2"/>
    <row r="166" ht="12.75" x14ac:dyDescent="0.2"/>
    <row r="167" ht="12.75" x14ac:dyDescent="0.2"/>
    <row r="168" ht="12.75" x14ac:dyDescent="0.2"/>
    <row r="169" ht="12.75" x14ac:dyDescent="0.2"/>
    <row r="170" ht="12.75" x14ac:dyDescent="0.2"/>
    <row r="171" ht="12.75" x14ac:dyDescent="0.2"/>
    <row r="172" ht="12.75" x14ac:dyDescent="0.2"/>
    <row r="173" ht="12.75" x14ac:dyDescent="0.2"/>
    <row r="174" ht="12.75" x14ac:dyDescent="0.2"/>
    <row r="175" ht="12.75" x14ac:dyDescent="0.2"/>
    <row r="176" ht="12.75" x14ac:dyDescent="0.2"/>
    <row r="177" ht="12.75" x14ac:dyDescent="0.2"/>
    <row r="178" ht="12.75" x14ac:dyDescent="0.2"/>
    <row r="179" ht="12.75" x14ac:dyDescent="0.2"/>
    <row r="180" ht="12.75" x14ac:dyDescent="0.2"/>
    <row r="181" ht="12.75" x14ac:dyDescent="0.2"/>
    <row r="182" ht="12.75" x14ac:dyDescent="0.2"/>
    <row r="183" ht="12.75" x14ac:dyDescent="0.2"/>
    <row r="184" ht="12.75" x14ac:dyDescent="0.2"/>
    <row r="185" ht="12.75" x14ac:dyDescent="0.2"/>
    <row r="186" ht="12.75" x14ac:dyDescent="0.2"/>
    <row r="187" ht="12.75" x14ac:dyDescent="0.2"/>
    <row r="188" ht="12.75" x14ac:dyDescent="0.2"/>
    <row r="189" ht="12.75" x14ac:dyDescent="0.2"/>
    <row r="190" ht="12.75" x14ac:dyDescent="0.2"/>
    <row r="191" ht="12.75" x14ac:dyDescent="0.2"/>
    <row r="192" ht="12.75" x14ac:dyDescent="0.2"/>
    <row r="193" ht="12.75" x14ac:dyDescent="0.2"/>
    <row r="194" ht="12.75" x14ac:dyDescent="0.2"/>
    <row r="195" ht="12.75" x14ac:dyDescent="0.2"/>
    <row r="196" ht="12.75" x14ac:dyDescent="0.2"/>
    <row r="197" ht="12.75" x14ac:dyDescent="0.2"/>
    <row r="198" ht="12.75" x14ac:dyDescent="0.2"/>
    <row r="199" ht="12.75" x14ac:dyDescent="0.2"/>
    <row r="200" ht="12.75" x14ac:dyDescent="0.2"/>
    <row r="201" ht="12.75" x14ac:dyDescent="0.2"/>
    <row r="202" ht="12.75" x14ac:dyDescent="0.2"/>
    <row r="203" ht="12.75" x14ac:dyDescent="0.2"/>
    <row r="204" ht="12.75" x14ac:dyDescent="0.2"/>
    <row r="205" ht="12.75" x14ac:dyDescent="0.2"/>
    <row r="206" ht="12.75" x14ac:dyDescent="0.2"/>
    <row r="207" ht="12.75" x14ac:dyDescent="0.2"/>
    <row r="208" ht="12.75" x14ac:dyDescent="0.2"/>
    <row r="209" ht="12.75" x14ac:dyDescent="0.2"/>
    <row r="210" ht="12.75" x14ac:dyDescent="0.2"/>
    <row r="211" ht="12.75" x14ac:dyDescent="0.2"/>
    <row r="212" ht="12.75" x14ac:dyDescent="0.2"/>
    <row r="213" ht="12.75" x14ac:dyDescent="0.2"/>
    <row r="214" ht="12.75" x14ac:dyDescent="0.2"/>
    <row r="215" ht="12.75" x14ac:dyDescent="0.2"/>
    <row r="216" ht="12.75" x14ac:dyDescent="0.2"/>
    <row r="217" ht="12.75" x14ac:dyDescent="0.2"/>
    <row r="218" ht="12.75" x14ac:dyDescent="0.2"/>
    <row r="219" ht="12.75" x14ac:dyDescent="0.2"/>
    <row r="220" ht="12.75" x14ac:dyDescent="0.2"/>
    <row r="221" ht="12.75" x14ac:dyDescent="0.2"/>
    <row r="222" ht="12.75" x14ac:dyDescent="0.2"/>
    <row r="223" ht="12.75" x14ac:dyDescent="0.2"/>
    <row r="224" ht="12.75" x14ac:dyDescent="0.2"/>
    <row r="225" ht="12.75" x14ac:dyDescent="0.2"/>
    <row r="226" ht="12.75" x14ac:dyDescent="0.2"/>
    <row r="227" ht="12.75" x14ac:dyDescent="0.2"/>
    <row r="228" ht="12.75" x14ac:dyDescent="0.2"/>
    <row r="229" ht="12.75" x14ac:dyDescent="0.2"/>
    <row r="230" ht="12.75" x14ac:dyDescent="0.2"/>
    <row r="231" ht="12.75" hidden="1" x14ac:dyDescent="0.2"/>
    <row r="232" ht="12.75" hidden="1" x14ac:dyDescent="0.2"/>
    <row r="233" ht="12.75" hidden="1" x14ac:dyDescent="0.2"/>
    <row r="234" ht="12.75" hidden="1" x14ac:dyDescent="0.2"/>
    <row r="235" ht="12.75" hidden="1" x14ac:dyDescent="0.2"/>
    <row r="236" ht="12.75" hidden="1" x14ac:dyDescent="0.2"/>
    <row r="237" ht="12.75" hidden="1" x14ac:dyDescent="0.2"/>
    <row r="238" ht="12.75" hidden="1" x14ac:dyDescent="0.2"/>
    <row r="239" ht="12.75" hidden="1" x14ac:dyDescent="0.2"/>
    <row r="240" ht="12.75" hidden="1" x14ac:dyDescent="0.2"/>
    <row r="241" ht="12.75" hidden="1" x14ac:dyDescent="0.2"/>
    <row r="242" ht="12.75" hidden="1" x14ac:dyDescent="0.2"/>
    <row r="243" ht="12.75" hidden="1" x14ac:dyDescent="0.2"/>
    <row r="244" ht="12.75" hidden="1" x14ac:dyDescent="0.2"/>
    <row r="245" ht="12.75" hidden="1" x14ac:dyDescent="0.2"/>
    <row r="246" ht="12.75" hidden="1" x14ac:dyDescent="0.2"/>
    <row r="247" ht="12.75" hidden="1" x14ac:dyDescent="0.2"/>
    <row r="248" ht="12.75" hidden="1" x14ac:dyDescent="0.2"/>
    <row r="249" ht="12.75" hidden="1" x14ac:dyDescent="0.2"/>
    <row r="250" ht="12.75" hidden="1" x14ac:dyDescent="0.2"/>
    <row r="251" ht="12.75" hidden="1" x14ac:dyDescent="0.2"/>
    <row r="252" ht="12.75" hidden="1" x14ac:dyDescent="0.2"/>
    <row r="253" ht="12.75" hidden="1" x14ac:dyDescent="0.2"/>
    <row r="254" ht="12.75" hidden="1" x14ac:dyDescent="0.2"/>
    <row r="255" ht="12.75" hidden="1" x14ac:dyDescent="0.2"/>
    <row r="256" ht="12.75" hidden="1" x14ac:dyDescent="0.2"/>
    <row r="257" ht="12.75" hidden="1" x14ac:dyDescent="0.2"/>
    <row r="258" ht="12.75" hidden="1" x14ac:dyDescent="0.2"/>
    <row r="259" ht="12.75" hidden="1" x14ac:dyDescent="0.2"/>
    <row r="260" ht="12.75" hidden="1" x14ac:dyDescent="0.2"/>
    <row r="261" ht="12.75" hidden="1" x14ac:dyDescent="0.2"/>
    <row r="262" ht="12.75" hidden="1" x14ac:dyDescent="0.2"/>
    <row r="263" ht="12.75" hidden="1" x14ac:dyDescent="0.2"/>
    <row r="264" ht="12.75" hidden="1" x14ac:dyDescent="0.2"/>
    <row r="265" ht="12.75" hidden="1" x14ac:dyDescent="0.2"/>
    <row r="266" ht="12.75" hidden="1" x14ac:dyDescent="0.2"/>
    <row r="267" ht="12.75" hidden="1" x14ac:dyDescent="0.2"/>
    <row r="268" ht="12.75" hidden="1" x14ac:dyDescent="0.2"/>
    <row r="269" ht="12.75" hidden="1" x14ac:dyDescent="0.2"/>
    <row r="270" ht="12.75" hidden="1" x14ac:dyDescent="0.2"/>
    <row r="271" ht="12.75" hidden="1" x14ac:dyDescent="0.2"/>
    <row r="272" ht="12.75" hidden="1" x14ac:dyDescent="0.2"/>
    <row r="273" ht="12.75" hidden="1" x14ac:dyDescent="0.2"/>
    <row r="274" ht="12.75" hidden="1" x14ac:dyDescent="0.2"/>
    <row r="275" ht="12.75" hidden="1" x14ac:dyDescent="0.2"/>
    <row r="276" ht="12.75" hidden="1" x14ac:dyDescent="0.2"/>
    <row r="277" ht="12.75" hidden="1" x14ac:dyDescent="0.2"/>
    <row r="278" ht="12.75" hidden="1" x14ac:dyDescent="0.2"/>
    <row r="279" ht="12.75" hidden="1" x14ac:dyDescent="0.2"/>
    <row r="280" ht="12.75" hidden="1" x14ac:dyDescent="0.2"/>
    <row r="281" ht="12.75" hidden="1" x14ac:dyDescent="0.2"/>
    <row r="282" ht="12.75" hidden="1" x14ac:dyDescent="0.2"/>
    <row r="283" ht="12.75" hidden="1" x14ac:dyDescent="0.2"/>
    <row r="284" ht="12.75" hidden="1" x14ac:dyDescent="0.2"/>
    <row r="285" ht="12.75" hidden="1" x14ac:dyDescent="0.2"/>
    <row r="286" ht="12.75" hidden="1" x14ac:dyDescent="0.2"/>
    <row r="287" ht="12.75" hidden="1" x14ac:dyDescent="0.2"/>
    <row r="288" ht="12.75" hidden="1" x14ac:dyDescent="0.2"/>
    <row r="289" ht="12.75" hidden="1" x14ac:dyDescent="0.2"/>
    <row r="290" ht="12.75" hidden="1" x14ac:dyDescent="0.2"/>
    <row r="291" ht="12.75" hidden="1" x14ac:dyDescent="0.2"/>
    <row r="292" ht="12.75" hidden="1" x14ac:dyDescent="0.2"/>
    <row r="293" ht="12.75" hidden="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hidden="1" customHeight="1" x14ac:dyDescent="0.2"/>
    <row r="313" ht="0" hidden="1" customHeight="1" x14ac:dyDescent="0.2"/>
    <row r="314" ht="0" hidden="1" customHeight="1" x14ac:dyDescent="0.2"/>
    <row r="315" ht="0" hidden="1" customHeight="1" x14ac:dyDescent="0.2"/>
    <row r="316" ht="0" hidden="1" customHeight="1" x14ac:dyDescent="0.2"/>
    <row r="317" ht="0" hidden="1" customHeight="1" x14ac:dyDescent="0.2"/>
    <row r="318" ht="0" hidden="1" customHeight="1" x14ac:dyDescent="0.2"/>
    <row r="319" ht="0" hidden="1" customHeight="1" x14ac:dyDescent="0.2"/>
    <row r="320" ht="0" hidden="1" customHeight="1" x14ac:dyDescent="0.2"/>
    <row r="321" ht="0" hidden="1" customHeight="1" x14ac:dyDescent="0.2"/>
    <row r="322" ht="0" hidden="1" customHeight="1" x14ac:dyDescent="0.2"/>
    <row r="323" ht="0" hidden="1" customHeight="1" x14ac:dyDescent="0.2"/>
    <row r="324" ht="0" hidden="1" customHeight="1" x14ac:dyDescent="0.2"/>
    <row r="325" ht="0" hidden="1" customHeight="1" x14ac:dyDescent="0.2"/>
  </sheetData>
  <printOptions horizontalCentered="1" verticalCentered="1"/>
  <pageMargins left="0.15748031496062992" right="0.19685039370078741" top="0" bottom="0" header="0.31496062992125984" footer="0.31496062992125984"/>
  <pageSetup paperSize="9" scale="69" orientation="landscape" r:id="rId1"/>
  <headerFooter alignWithMargins="0"/>
  <ignoredErrors>
    <ignoredError sqref="J18:J25" calculatedColumn="1"/>
  </ignoredErrors>
  <drawing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25"/>
  <sheetViews>
    <sheetView showGridLines="0" tabSelected="1" topLeftCell="K1" zoomScaleNormal="100" zoomScaleSheetLayoutView="100" workbookViewId="0">
      <selection activeCell="W22" sqref="W22"/>
    </sheetView>
  </sheetViews>
  <sheetFormatPr baseColWidth="10" defaultRowHeight="0" customHeight="1" zeroHeight="1" x14ac:dyDescent="0.2"/>
  <cols>
    <col min="1" max="1" width="38" style="27" customWidth="1"/>
    <col min="2" max="4" width="10.7109375" style="28" customWidth="1"/>
    <col min="5" max="5" width="9.28515625" style="28" customWidth="1"/>
    <col min="6" max="6" width="8.42578125" style="26" customWidth="1"/>
    <col min="7" max="7" width="9.42578125" style="26" customWidth="1"/>
    <col min="8" max="8" width="10.7109375" style="26" customWidth="1"/>
    <col min="9" max="9" width="9.7109375" style="26" customWidth="1"/>
    <col min="10" max="10" width="10.7109375" style="26" customWidth="1"/>
    <col min="11" max="11" width="37" style="26" customWidth="1"/>
    <col min="12" max="12" width="9.28515625" style="26" customWidth="1"/>
    <col min="13" max="18" width="10.7109375" style="26" customWidth="1"/>
    <col min="19" max="19" width="9.42578125" style="26" customWidth="1"/>
    <col min="20" max="16384" width="11.42578125" style="26"/>
  </cols>
  <sheetData>
    <row r="1" spans="1:19" ht="17.25" thickBot="1" x14ac:dyDescent="0.25">
      <c r="A1" s="24" t="str">
        <f>'8.01 Notice'!A9</f>
        <v>8.01 Les personnels de l’enseignement scolaire : évolution</v>
      </c>
      <c r="B1" s="12"/>
      <c r="C1" s="12"/>
      <c r="D1" s="12"/>
      <c r="E1" s="12"/>
    </row>
    <row r="2" spans="1:19" ht="13.5" thickTop="1" x14ac:dyDescent="0.2"/>
    <row r="3" spans="1:19" s="29" customFormat="1" ht="15" customHeight="1" x14ac:dyDescent="0.2">
      <c r="A3" s="23" t="str">
        <f>'8.01 Notice'!A16</f>
        <v>[2] Évolution des effectifs : proportions femmes et non-titulaires</v>
      </c>
      <c r="B3" s="28"/>
      <c r="C3" s="28"/>
      <c r="D3" s="28"/>
      <c r="E3" s="28"/>
      <c r="F3" s="26"/>
      <c r="G3" s="26"/>
      <c r="H3" s="26"/>
      <c r="I3" s="26"/>
      <c r="J3" s="26"/>
      <c r="K3" s="26"/>
      <c r="L3" s="26"/>
    </row>
    <row r="4" spans="1:19" s="29" customFormat="1" ht="15" customHeight="1" x14ac:dyDescent="0.2">
      <c r="A4" s="23"/>
      <c r="B4" s="28"/>
      <c r="C4" s="28"/>
      <c r="D4" s="28"/>
      <c r="E4" s="28"/>
      <c r="F4" s="26"/>
      <c r="G4" s="26"/>
      <c r="H4" s="26"/>
      <c r="I4" s="26"/>
      <c r="J4" s="26"/>
      <c r="K4" s="26"/>
      <c r="L4" s="26"/>
    </row>
    <row r="5" spans="1:19" s="29" customFormat="1" ht="15" customHeight="1" x14ac:dyDescent="0.2">
      <c r="A5" s="53" t="s">
        <v>47</v>
      </c>
      <c r="B5" s="66" t="s">
        <v>22</v>
      </c>
      <c r="C5" s="66" t="s">
        <v>11</v>
      </c>
      <c r="D5" s="66" t="s">
        <v>15</v>
      </c>
      <c r="E5" s="66" t="s">
        <v>13</v>
      </c>
      <c r="F5" s="67" t="s">
        <v>14</v>
      </c>
      <c r="G5" s="67" t="s">
        <v>68</v>
      </c>
      <c r="H5" s="68" t="s">
        <v>70</v>
      </c>
      <c r="I5" s="68" t="s">
        <v>77</v>
      </c>
      <c r="J5" s="26"/>
      <c r="K5" s="53" t="s">
        <v>48</v>
      </c>
      <c r="L5" s="66" t="s">
        <v>22</v>
      </c>
      <c r="M5" s="66" t="s">
        <v>11</v>
      </c>
      <c r="N5" s="66" t="s">
        <v>15</v>
      </c>
      <c r="O5" s="66" t="s">
        <v>13</v>
      </c>
      <c r="P5" s="67" t="s">
        <v>14</v>
      </c>
      <c r="Q5" s="68" t="s">
        <v>68</v>
      </c>
      <c r="R5" s="70" t="s">
        <v>70</v>
      </c>
      <c r="S5" s="68" t="s">
        <v>77</v>
      </c>
    </row>
    <row r="6" spans="1:19" s="29" customFormat="1" ht="15" customHeight="1" x14ac:dyDescent="0.2">
      <c r="A6" s="44" t="s">
        <v>23</v>
      </c>
      <c r="B6" s="55">
        <v>0.74375000000000002</v>
      </c>
      <c r="C6" s="55">
        <v>0.74683544303797467</v>
      </c>
      <c r="D6" s="55">
        <v>0.73750000000000004</v>
      </c>
      <c r="E6" s="55">
        <v>0.73584905660377353</v>
      </c>
      <c r="F6" s="55">
        <v>0.75624999999999998</v>
      </c>
      <c r="G6" s="55">
        <v>0.76</v>
      </c>
      <c r="H6" s="59">
        <v>0.75</v>
      </c>
      <c r="I6" s="62">
        <f>126/166</f>
        <v>0.75903614457831325</v>
      </c>
      <c r="J6" s="26"/>
      <c r="K6" s="44" t="s">
        <v>36</v>
      </c>
      <c r="L6" s="55">
        <v>8.0572711959573273E-2</v>
      </c>
      <c r="M6" s="55">
        <v>7.4585635359116026E-2</v>
      </c>
      <c r="N6" s="55">
        <v>7.5554338899534626E-2</v>
      </c>
      <c r="O6" s="55">
        <v>7.1742715777899951E-2</v>
      </c>
      <c r="P6" s="55">
        <v>6.9922308546059936E-2</v>
      </c>
      <c r="Q6" s="59">
        <v>0.08</v>
      </c>
      <c r="R6" s="59">
        <v>0.08</v>
      </c>
      <c r="S6" s="79">
        <f>+(70+124)/3855</f>
        <v>5.0324254215304801E-2</v>
      </c>
    </row>
    <row r="7" spans="1:19" s="29" customFormat="1" ht="15" customHeight="1" x14ac:dyDescent="0.2">
      <c r="A7" s="16" t="s">
        <v>63</v>
      </c>
      <c r="B7" s="54">
        <v>0.9555555555555556</v>
      </c>
      <c r="C7" s="54">
        <v>0.95652173913043481</v>
      </c>
      <c r="D7" s="54">
        <v>0.97959183673469385</v>
      </c>
      <c r="E7" s="54">
        <v>0.94</v>
      </c>
      <c r="F7" s="54">
        <v>0.98</v>
      </c>
      <c r="G7" s="61">
        <v>0.98</v>
      </c>
      <c r="H7" s="61">
        <v>0.96</v>
      </c>
      <c r="I7" s="62">
        <v>0.98245614035087714</v>
      </c>
      <c r="J7" s="26"/>
      <c r="K7" s="16" t="s">
        <v>54</v>
      </c>
      <c r="L7" s="50">
        <v>3.2540675844806008E-2</v>
      </c>
      <c r="M7" s="50">
        <v>3.7815126050420166E-2</v>
      </c>
      <c r="N7" s="50">
        <v>5.1673517322372284E-2</v>
      </c>
      <c r="O7" s="50">
        <v>4.1395623891188643E-2</v>
      </c>
      <c r="P7" s="50">
        <v>3.5098155859607377E-2</v>
      </c>
      <c r="Q7" s="62">
        <v>0.04</v>
      </c>
      <c r="R7" s="62">
        <v>0.05</v>
      </c>
      <c r="S7" s="78">
        <f>70/1713</f>
        <v>4.0863981319322826E-2</v>
      </c>
    </row>
    <row r="8" spans="1:19" s="29" customFormat="1" ht="15" customHeight="1" x14ac:dyDescent="0.2">
      <c r="A8" s="16" t="s">
        <v>64</v>
      </c>
      <c r="B8" s="54">
        <v>0.66086956521739126</v>
      </c>
      <c r="C8" s="54">
        <v>0.6607142857142857</v>
      </c>
      <c r="D8" s="54">
        <v>0.63063063063063063</v>
      </c>
      <c r="E8" s="54">
        <v>0.64220183486238536</v>
      </c>
      <c r="F8" s="54">
        <v>0.65454545454545454</v>
      </c>
      <c r="G8" s="60">
        <v>0.64</v>
      </c>
      <c r="H8" s="60">
        <v>0.64</v>
      </c>
      <c r="I8" s="62">
        <f>68/107</f>
        <v>0.63551401869158874</v>
      </c>
      <c r="J8" s="26"/>
      <c r="K8" s="16" t="s">
        <v>55</v>
      </c>
      <c r="L8" s="50">
        <v>0.11965376782077393</v>
      </c>
      <c r="M8" s="50">
        <v>0.10593654042988741</v>
      </c>
      <c r="N8" s="50">
        <v>9.6410256410256412E-2</v>
      </c>
      <c r="O8" s="50">
        <v>9.8099640472521829E-2</v>
      </c>
      <c r="P8" s="50">
        <v>0.10036401456058243</v>
      </c>
      <c r="Q8" s="62">
        <v>0.12</v>
      </c>
      <c r="R8" s="62">
        <v>0.12</v>
      </c>
      <c r="S8" s="78">
        <f>124/2002</f>
        <v>6.1938061938061936E-2</v>
      </c>
    </row>
    <row r="9" spans="1:19" s="29" customFormat="1" ht="15" customHeight="1" x14ac:dyDescent="0.2">
      <c r="A9" s="44" t="s">
        <v>36</v>
      </c>
      <c r="B9" s="55">
        <v>0.70550252667040991</v>
      </c>
      <c r="C9" s="55">
        <v>0.7107734806629834</v>
      </c>
      <c r="D9" s="55">
        <v>0.71256501505611824</v>
      </c>
      <c r="E9" s="55">
        <v>0.71962616822429903</v>
      </c>
      <c r="F9" s="55">
        <v>0.71725860155382903</v>
      </c>
      <c r="G9" s="55">
        <v>0.72</v>
      </c>
      <c r="H9" s="59">
        <v>0.72</v>
      </c>
      <c r="I9" s="62">
        <f>2686/3715</f>
        <v>0.72301480484522207</v>
      </c>
      <c r="J9" s="26"/>
      <c r="K9" s="26"/>
    </row>
    <row r="10" spans="1:19" s="29" customFormat="1" ht="15" customHeight="1" x14ac:dyDescent="0.2">
      <c r="A10" s="16" t="s">
        <v>54</v>
      </c>
      <c r="B10" s="50">
        <v>0.82978723404255317</v>
      </c>
      <c r="C10" s="50">
        <v>0.83313325330132049</v>
      </c>
      <c r="D10" s="50">
        <v>0.83558426306517908</v>
      </c>
      <c r="E10" s="50">
        <v>0.84210526315789469</v>
      </c>
      <c r="F10" s="50">
        <v>0.84354550862581801</v>
      </c>
      <c r="G10" s="60">
        <v>0.85</v>
      </c>
      <c r="H10" s="60">
        <v>0.85</v>
      </c>
      <c r="I10" s="62">
        <v>0.85</v>
      </c>
      <c r="J10" s="26"/>
      <c r="K10" s="51"/>
    </row>
    <row r="11" spans="1:19" s="29" customFormat="1" ht="15" customHeight="1" x14ac:dyDescent="0.2">
      <c r="A11" s="16" t="s">
        <v>55</v>
      </c>
      <c r="B11" s="50">
        <v>0.60437881873727084</v>
      </c>
      <c r="C11" s="50">
        <v>0.6064483111566018</v>
      </c>
      <c r="D11" s="50">
        <v>0.60512820512820509</v>
      </c>
      <c r="E11" s="50">
        <v>0.61325115562403698</v>
      </c>
      <c r="F11" s="50">
        <v>0.6068642745709828</v>
      </c>
      <c r="G11" s="60">
        <v>0.62</v>
      </c>
      <c r="H11" s="60">
        <v>0.61</v>
      </c>
      <c r="I11" s="62">
        <v>0.61</v>
      </c>
      <c r="J11" s="26"/>
      <c r="K11" s="51"/>
      <c r="L11" s="13"/>
      <c r="M11" s="13"/>
      <c r="N11" s="13"/>
      <c r="O11" s="13"/>
      <c r="P11" s="13"/>
      <c r="Q11" s="13"/>
    </row>
    <row r="12" spans="1:19" s="29" customFormat="1" ht="15" customHeight="1" x14ac:dyDescent="0.2">
      <c r="A12" s="16"/>
      <c r="B12" s="48"/>
      <c r="C12" s="48"/>
      <c r="D12" s="48"/>
      <c r="E12" s="48"/>
      <c r="F12" s="48"/>
      <c r="G12" s="48"/>
      <c r="H12" s="48"/>
      <c r="I12" s="48"/>
      <c r="J12" s="48"/>
      <c r="K12" s="26"/>
      <c r="L12" s="51"/>
    </row>
    <row r="13" spans="1:19" s="29" customFormat="1" ht="15" customHeight="1" x14ac:dyDescent="0.2">
      <c r="A13" s="34" t="s">
        <v>39</v>
      </c>
      <c r="B13" s="37"/>
      <c r="C13" s="38"/>
      <c r="D13" s="37"/>
      <c r="E13" s="35"/>
      <c r="F13" s="36"/>
      <c r="G13" s="36"/>
      <c r="H13" s="36"/>
      <c r="I13" s="36"/>
      <c r="J13" s="36"/>
      <c r="K13" s="26"/>
      <c r="L13" s="51"/>
    </row>
    <row r="14" spans="1:19" s="13" customFormat="1" ht="15" customHeight="1" x14ac:dyDescent="0.2">
      <c r="A14" s="32"/>
      <c r="B14" s="39"/>
      <c r="C14" s="39"/>
      <c r="D14" s="39"/>
      <c r="E14" s="33"/>
      <c r="F14" s="29"/>
      <c r="G14" s="29"/>
      <c r="H14" s="29"/>
      <c r="I14" s="29"/>
      <c r="J14" s="29"/>
      <c r="K14" s="26"/>
      <c r="L14" s="51"/>
      <c r="M14" s="29"/>
      <c r="N14" s="29"/>
      <c r="O14" s="29"/>
      <c r="P14" s="29"/>
      <c r="Q14" s="29"/>
      <c r="R14" s="29"/>
    </row>
    <row r="15" spans="1:19" s="29" customFormat="1" ht="15" customHeight="1" x14ac:dyDescent="0.2">
      <c r="B15" s="33"/>
      <c r="C15" s="33"/>
      <c r="D15" s="33"/>
      <c r="E15" s="33"/>
      <c r="L15" s="51"/>
    </row>
    <row r="16" spans="1:19" s="29" customFormat="1" ht="15" customHeight="1" x14ac:dyDescent="0.2">
      <c r="A16" s="53" t="s">
        <v>46</v>
      </c>
      <c r="B16" s="66" t="s">
        <v>22</v>
      </c>
      <c r="C16" s="66" t="s">
        <v>11</v>
      </c>
      <c r="D16" s="66" t="s">
        <v>15</v>
      </c>
      <c r="E16" s="66" t="s">
        <v>13</v>
      </c>
      <c r="F16" s="67" t="s">
        <v>14</v>
      </c>
      <c r="G16" s="68" t="s">
        <v>68</v>
      </c>
      <c r="H16" s="68" t="s">
        <v>70</v>
      </c>
      <c r="I16" s="68" t="s">
        <v>77</v>
      </c>
      <c r="J16" s="26"/>
      <c r="K16" s="53" t="s">
        <v>52</v>
      </c>
      <c r="L16" s="66" t="s">
        <v>22</v>
      </c>
      <c r="M16" s="66" t="s">
        <v>11</v>
      </c>
      <c r="N16" s="66" t="s">
        <v>15</v>
      </c>
      <c r="O16" s="66" t="s">
        <v>13</v>
      </c>
      <c r="P16" s="67" t="s">
        <v>14</v>
      </c>
      <c r="Q16" s="68" t="s">
        <v>68</v>
      </c>
      <c r="R16" s="70" t="s">
        <v>70</v>
      </c>
      <c r="S16" s="68" t="s">
        <v>77</v>
      </c>
    </row>
    <row r="17" spans="1:19" s="29" customFormat="1" ht="15" customHeight="1" x14ac:dyDescent="0.2">
      <c r="A17" s="16" t="s">
        <v>56</v>
      </c>
      <c r="B17" s="50">
        <v>0.5</v>
      </c>
      <c r="C17" s="50">
        <v>0.55555555555555558</v>
      </c>
      <c r="D17" s="50">
        <v>0.625</v>
      </c>
      <c r="E17" s="50">
        <v>0.5</v>
      </c>
      <c r="F17" s="50">
        <v>0.5</v>
      </c>
      <c r="G17" s="63">
        <v>0.57099999999999995</v>
      </c>
      <c r="H17" s="63">
        <v>0.42</v>
      </c>
      <c r="I17" s="50">
        <f>6/12</f>
        <v>0.5</v>
      </c>
      <c r="K17" s="16" t="s">
        <v>56</v>
      </c>
      <c r="L17" s="50">
        <v>0</v>
      </c>
      <c r="M17" s="50">
        <v>0</v>
      </c>
      <c r="N17" s="50">
        <v>0</v>
      </c>
      <c r="O17" s="50">
        <v>0</v>
      </c>
      <c r="P17" s="50">
        <v>0</v>
      </c>
      <c r="Q17" s="50">
        <v>0</v>
      </c>
      <c r="R17" s="64">
        <v>0</v>
      </c>
      <c r="S17" s="50">
        <v>0</v>
      </c>
    </row>
    <row r="18" spans="1:19" s="29" customFormat="1" ht="21.75" customHeight="1" x14ac:dyDescent="0.2">
      <c r="A18" s="16" t="s">
        <v>53</v>
      </c>
      <c r="B18" s="50">
        <v>0.52054794520547942</v>
      </c>
      <c r="C18" s="50">
        <v>0.55072463768115942</v>
      </c>
      <c r="D18" s="50">
        <v>0.5</v>
      </c>
      <c r="E18" s="50">
        <v>0.53424657534246578</v>
      </c>
      <c r="F18" s="50">
        <v>0.52857142857142858</v>
      </c>
      <c r="G18" s="63">
        <v>0.55000000000000004</v>
      </c>
      <c r="H18" s="63">
        <v>0.52</v>
      </c>
      <c r="I18" s="50">
        <f>41/77</f>
        <v>0.53246753246753242</v>
      </c>
      <c r="J18" s="26"/>
      <c r="K18" s="16" t="s">
        <v>53</v>
      </c>
      <c r="L18" s="50">
        <v>5.4794520547945202E-2</v>
      </c>
      <c r="M18" s="50">
        <v>8.6956521739130432E-2</v>
      </c>
      <c r="N18" s="50">
        <v>0.13235294117647059</v>
      </c>
      <c r="O18" s="50">
        <v>9.5890410958904104E-2</v>
      </c>
      <c r="P18" s="50">
        <v>0.12857142857142856</v>
      </c>
      <c r="Q18" s="50">
        <f>0.133333333333333*100%</f>
        <v>0.133333333333333</v>
      </c>
      <c r="R18" s="64">
        <v>0.12</v>
      </c>
      <c r="S18" s="50">
        <f>11/77</f>
        <v>0.14285714285714285</v>
      </c>
    </row>
    <row r="19" spans="1:19" s="13" customFormat="1" ht="15" customHeight="1" x14ac:dyDescent="0.2">
      <c r="A19" s="47" t="s">
        <v>57</v>
      </c>
      <c r="B19" s="50">
        <v>0.5423728813559322</v>
      </c>
      <c r="C19" s="50">
        <v>0.5714285714285714</v>
      </c>
      <c r="D19" s="50">
        <v>0.5636363636363636</v>
      </c>
      <c r="E19" s="50">
        <v>0.53333333333333333</v>
      </c>
      <c r="F19" s="50">
        <v>0.57894736842105265</v>
      </c>
      <c r="G19" s="63">
        <v>0.53</v>
      </c>
      <c r="H19" s="63">
        <v>0.54</v>
      </c>
      <c r="I19" s="50">
        <f>37/67</f>
        <v>0.55223880597014929</v>
      </c>
      <c r="J19" s="29"/>
      <c r="K19" s="47" t="s">
        <v>57</v>
      </c>
      <c r="L19" s="50">
        <v>0</v>
      </c>
      <c r="M19" s="50">
        <v>0</v>
      </c>
      <c r="N19" s="50">
        <v>0</v>
      </c>
      <c r="O19" s="50">
        <v>0</v>
      </c>
      <c r="P19" s="50">
        <v>0</v>
      </c>
      <c r="Q19" s="50">
        <v>0</v>
      </c>
      <c r="R19" s="64">
        <v>0</v>
      </c>
      <c r="S19" s="50">
        <v>0</v>
      </c>
    </row>
    <row r="20" spans="1:19" s="29" customFormat="1" ht="15" customHeight="1" x14ac:dyDescent="0.2">
      <c r="A20" s="49" t="s">
        <v>58</v>
      </c>
      <c r="B20" s="50">
        <v>0.42857142857142855</v>
      </c>
      <c r="C20" s="50">
        <v>0.4375</v>
      </c>
      <c r="D20" s="50">
        <v>0.375</v>
      </c>
      <c r="E20" s="50">
        <v>0.5</v>
      </c>
      <c r="F20" s="50">
        <v>0.57894736842105265</v>
      </c>
      <c r="G20" s="63">
        <v>0.5</v>
      </c>
      <c r="H20" s="63">
        <v>0.48</v>
      </c>
      <c r="I20" s="50">
        <f>12/24</f>
        <v>0.5</v>
      </c>
      <c r="J20" s="26"/>
      <c r="K20" s="49" t="s">
        <v>58</v>
      </c>
      <c r="L20" s="50">
        <v>0</v>
      </c>
      <c r="M20" s="50">
        <v>0</v>
      </c>
      <c r="N20" s="50">
        <v>0</v>
      </c>
      <c r="O20" s="50">
        <v>0</v>
      </c>
      <c r="P20" s="50">
        <v>0</v>
      </c>
      <c r="Q20" s="50">
        <v>0</v>
      </c>
      <c r="R20" s="64">
        <v>0</v>
      </c>
      <c r="S20" s="50">
        <v>0</v>
      </c>
    </row>
    <row r="21" spans="1:19" s="29" customFormat="1" ht="15" customHeight="1" x14ac:dyDescent="0.2">
      <c r="A21" s="16" t="s">
        <v>59</v>
      </c>
      <c r="B21" s="50">
        <v>0.78151260504201681</v>
      </c>
      <c r="C21" s="50">
        <v>0.76859504132231404</v>
      </c>
      <c r="D21" s="50">
        <v>0.77235772357723576</v>
      </c>
      <c r="E21" s="50">
        <v>0.79527559055118113</v>
      </c>
      <c r="F21" s="50">
        <v>0.79338842975206614</v>
      </c>
      <c r="G21" s="63">
        <v>0.79</v>
      </c>
      <c r="H21" s="63">
        <v>0.81</v>
      </c>
      <c r="I21" s="50">
        <f>102/129</f>
        <v>0.79069767441860461</v>
      </c>
      <c r="K21" s="16" t="s">
        <v>59</v>
      </c>
      <c r="L21" s="50">
        <v>8.4033613445378158E-2</v>
      </c>
      <c r="M21" s="50">
        <v>0.10743801652892562</v>
      </c>
      <c r="N21" s="50">
        <v>0.13008130081300814</v>
      </c>
      <c r="O21" s="50">
        <v>0.15748031496062992</v>
      </c>
      <c r="P21" s="50">
        <v>0.13223140495867769</v>
      </c>
      <c r="Q21" s="50">
        <f>0.178294573643411*100%</f>
        <v>0.178294573643411</v>
      </c>
      <c r="R21" s="64">
        <v>0.18</v>
      </c>
      <c r="S21" s="50">
        <f>22/129</f>
        <v>0.17054263565891473</v>
      </c>
    </row>
    <row r="22" spans="1:19" s="29" customFormat="1" ht="15" customHeight="1" x14ac:dyDescent="0.2">
      <c r="A22" s="49" t="s">
        <v>60</v>
      </c>
      <c r="B22" s="50">
        <v>0.79146141215106736</v>
      </c>
      <c r="C22" s="50">
        <v>0.797583081570997</v>
      </c>
      <c r="D22" s="50">
        <v>0.79371584699453557</v>
      </c>
      <c r="E22" s="50">
        <v>0.79807692307692313</v>
      </c>
      <c r="F22" s="50">
        <v>0.81969486823855753</v>
      </c>
      <c r="G22" s="63">
        <v>0.85</v>
      </c>
      <c r="H22" s="63">
        <v>0.84</v>
      </c>
      <c r="I22" s="50">
        <f>682/834</f>
        <v>0.81774580335731417</v>
      </c>
      <c r="J22" s="26"/>
      <c r="K22" s="49" t="s">
        <v>60</v>
      </c>
      <c r="L22" s="50">
        <v>1</v>
      </c>
      <c r="M22" s="50">
        <v>1</v>
      </c>
      <c r="N22" s="50">
        <v>1</v>
      </c>
      <c r="O22" s="50">
        <v>1</v>
      </c>
      <c r="P22" s="50">
        <v>1</v>
      </c>
      <c r="Q22" s="50">
        <v>1</v>
      </c>
      <c r="R22" s="64">
        <v>1</v>
      </c>
      <c r="S22" s="50">
        <v>1</v>
      </c>
    </row>
    <row r="23" spans="1:19" s="29" customFormat="1" ht="15" customHeight="1" x14ac:dyDescent="0.2">
      <c r="A23" s="47" t="s">
        <v>61</v>
      </c>
      <c r="B23" s="50">
        <v>0.82899628252788105</v>
      </c>
      <c r="C23" s="50">
        <v>0.82899628252788105</v>
      </c>
      <c r="D23" s="50">
        <v>0.83333333333333337</v>
      </c>
      <c r="E23" s="50">
        <v>0.84027777777777779</v>
      </c>
      <c r="F23" s="50">
        <v>0.83098591549295775</v>
      </c>
      <c r="G23" s="63">
        <v>0.83</v>
      </c>
      <c r="H23" s="63">
        <v>0.84</v>
      </c>
      <c r="I23" s="50">
        <f>250/295</f>
        <v>0.84745762711864403</v>
      </c>
      <c r="K23" s="47" t="s">
        <v>61</v>
      </c>
      <c r="L23" s="50">
        <v>4.0892193308550186E-2</v>
      </c>
      <c r="M23" s="50">
        <v>6.3197026022304828E-2</v>
      </c>
      <c r="N23" s="50">
        <v>6.0606060606060608E-2</v>
      </c>
      <c r="O23" s="50">
        <v>0.12847222222222221</v>
      </c>
      <c r="P23" s="50">
        <v>0.10211267605633803</v>
      </c>
      <c r="Q23" s="50">
        <v>0.02</v>
      </c>
      <c r="R23" s="64">
        <v>0.09</v>
      </c>
      <c r="S23" s="50">
        <f>39/295</f>
        <v>0.13220338983050847</v>
      </c>
    </row>
    <row r="24" spans="1:19" s="29" customFormat="1" ht="15" customHeight="1" x14ac:dyDescent="0.2">
      <c r="A24" s="49" t="s">
        <v>62</v>
      </c>
      <c r="B24" s="50">
        <v>0.8970588235294118</v>
      </c>
      <c r="C24" s="50">
        <v>0.90140845070422537</v>
      </c>
      <c r="D24" s="50">
        <v>0.89855072463768115</v>
      </c>
      <c r="E24" s="50">
        <v>0.92307692307692313</v>
      </c>
      <c r="F24" s="50">
        <v>0.95454545454545459</v>
      </c>
      <c r="G24" s="63">
        <v>0.98</v>
      </c>
      <c r="H24" s="63">
        <v>0.96</v>
      </c>
      <c r="I24" s="50">
        <f>67/69</f>
        <v>0.97101449275362317</v>
      </c>
      <c r="J24" s="26"/>
      <c r="K24" s="49" t="s">
        <v>62</v>
      </c>
      <c r="L24" s="50">
        <v>0.10294117647058823</v>
      </c>
      <c r="M24" s="50">
        <v>8.4507042253521125E-2</v>
      </c>
      <c r="N24" s="50">
        <v>0.10144927536231885</v>
      </c>
      <c r="O24" s="50">
        <v>6.1538461538461542E-2</v>
      </c>
      <c r="P24" s="50">
        <v>7.575757575757576E-2</v>
      </c>
      <c r="Q24" s="50">
        <v>0</v>
      </c>
      <c r="R24" s="64">
        <v>0.12</v>
      </c>
      <c r="S24" s="50">
        <f>8/69</f>
        <v>0.11594202898550725</v>
      </c>
    </row>
    <row r="25" spans="1:19" s="29" customFormat="1" ht="15" customHeight="1" x14ac:dyDescent="0.2">
      <c r="A25" s="49"/>
      <c r="B25" s="50"/>
      <c r="C25" s="50"/>
      <c r="D25" s="50"/>
      <c r="E25" s="50"/>
      <c r="F25" s="50"/>
      <c r="G25" s="63"/>
      <c r="H25" s="63"/>
      <c r="I25" s="50"/>
      <c r="J25" s="56"/>
      <c r="K25" s="49"/>
      <c r="L25" s="50"/>
      <c r="M25" s="50"/>
      <c r="N25" s="50"/>
      <c r="O25" s="50"/>
      <c r="P25" s="50"/>
      <c r="Q25" s="50"/>
      <c r="R25" s="50"/>
      <c r="S25" s="50"/>
    </row>
    <row r="26" spans="1:19" s="29" customFormat="1" ht="15" customHeight="1" x14ac:dyDescent="0.2">
      <c r="A26" s="47"/>
      <c r="B26" s="54"/>
      <c r="C26" s="54"/>
      <c r="D26" s="54"/>
      <c r="E26" s="54"/>
      <c r="F26" s="50"/>
      <c r="G26" s="63"/>
      <c r="H26" s="63"/>
      <c r="I26" s="50"/>
      <c r="J26" s="26"/>
      <c r="K26" s="14" t="s">
        <v>42</v>
      </c>
      <c r="L26" s="57" t="s">
        <v>65</v>
      </c>
      <c r="M26" s="57" t="s">
        <v>66</v>
      </c>
      <c r="N26" s="57" t="s">
        <v>67</v>
      </c>
      <c r="O26" s="57" t="s">
        <v>67</v>
      </c>
      <c r="P26" s="57" t="s">
        <v>67</v>
      </c>
      <c r="Q26" s="57" t="s">
        <v>67</v>
      </c>
      <c r="R26" s="57" t="s">
        <v>71</v>
      </c>
      <c r="S26" s="57">
        <f>908/1479</f>
        <v>0.61392832995267077</v>
      </c>
    </row>
    <row r="27" spans="1:19" s="29" customFormat="1" ht="15" customHeight="1" x14ac:dyDescent="0.2">
      <c r="A27" s="14" t="s">
        <v>42</v>
      </c>
      <c r="B27" s="57" t="s">
        <v>49</v>
      </c>
      <c r="C27" s="57" t="s">
        <v>50</v>
      </c>
      <c r="D27" s="57" t="s">
        <v>49</v>
      </c>
      <c r="E27" s="57" t="s">
        <v>50</v>
      </c>
      <c r="F27" s="57" t="s">
        <v>51</v>
      </c>
      <c r="G27" s="57" t="s">
        <v>69</v>
      </c>
      <c r="H27" s="57" t="s">
        <v>51</v>
      </c>
      <c r="I27" s="82" t="s">
        <v>78</v>
      </c>
      <c r="J27" s="26"/>
      <c r="L27" s="26"/>
    </row>
    <row r="28" spans="1:19" s="13" customFormat="1" ht="15" customHeight="1" x14ac:dyDescent="0.2">
      <c r="A28" s="34" t="s">
        <v>45</v>
      </c>
      <c r="B28" s="28"/>
      <c r="C28" s="28"/>
      <c r="D28" s="28"/>
      <c r="E28" s="28"/>
      <c r="F28" s="26"/>
      <c r="G28" s="26"/>
      <c r="H28" s="26"/>
      <c r="I28" s="26"/>
      <c r="J28" s="26"/>
      <c r="K28" s="26"/>
      <c r="L28" s="26"/>
      <c r="M28" s="29"/>
      <c r="N28" s="29"/>
      <c r="O28" s="29"/>
      <c r="P28" s="29"/>
      <c r="Q28" s="29"/>
      <c r="R28" s="29"/>
    </row>
    <row r="29" spans="1:19" s="29" customFormat="1" ht="15" customHeight="1" x14ac:dyDescent="0.2">
      <c r="A29" s="27"/>
      <c r="B29" s="28"/>
      <c r="C29" s="28"/>
      <c r="D29" s="28"/>
      <c r="E29" s="28"/>
      <c r="F29" s="26"/>
      <c r="G29" s="26"/>
      <c r="H29" s="26"/>
      <c r="I29" s="26"/>
      <c r="J29" s="26"/>
      <c r="L29" s="26"/>
    </row>
    <row r="30" spans="1:19" s="29" customFormat="1" ht="15" customHeight="1" x14ac:dyDescent="0.2">
      <c r="A30" s="40" t="s">
        <v>37</v>
      </c>
      <c r="B30" s="28"/>
      <c r="C30" s="28"/>
      <c r="D30" s="28"/>
      <c r="E30" s="28"/>
      <c r="F30" s="26"/>
      <c r="G30" s="26"/>
      <c r="H30" s="26"/>
      <c r="I30" s="26"/>
      <c r="J30" s="26"/>
      <c r="K30" s="26"/>
      <c r="L30" s="26"/>
    </row>
    <row r="31" spans="1:19" s="29" customFormat="1" ht="15" customHeight="1" x14ac:dyDescent="0.2">
      <c r="A31" s="27"/>
      <c r="B31" s="28"/>
      <c r="C31" s="28"/>
      <c r="D31" s="28"/>
      <c r="E31" s="28"/>
      <c r="F31" s="26"/>
      <c r="G31" s="26"/>
      <c r="H31" s="26"/>
      <c r="I31" s="26"/>
      <c r="J31" s="26"/>
      <c r="K31" s="26"/>
      <c r="L31" s="26"/>
    </row>
    <row r="32" spans="1:19" s="29" customFormat="1" ht="15" customHeight="1" x14ac:dyDescent="0.2">
      <c r="A32" s="27"/>
      <c r="B32" s="28"/>
      <c r="C32" s="28"/>
      <c r="D32" s="28"/>
      <c r="E32" s="28"/>
      <c r="F32" s="26"/>
      <c r="G32" s="26"/>
      <c r="H32" s="26"/>
      <c r="I32" s="26"/>
      <c r="J32" s="26"/>
      <c r="K32" s="26"/>
      <c r="L32" s="26"/>
    </row>
    <row r="33" spans="1:18" s="29" customFormat="1" ht="15" customHeight="1" x14ac:dyDescent="0.2">
      <c r="B33" s="28"/>
      <c r="C33" s="28"/>
      <c r="D33" s="28"/>
      <c r="E33" s="28"/>
      <c r="F33" s="26"/>
      <c r="G33" s="26"/>
      <c r="H33" s="26"/>
      <c r="I33" s="26"/>
      <c r="J33" s="26"/>
      <c r="K33" s="26"/>
      <c r="L33" s="26">
        <f>295+69</f>
        <v>364</v>
      </c>
    </row>
    <row r="34" spans="1:18" s="29" customFormat="1" ht="15" customHeight="1" x14ac:dyDescent="0.2">
      <c r="A34" s="32"/>
      <c r="B34" s="28"/>
      <c r="C34" s="28"/>
      <c r="D34" s="28"/>
      <c r="E34" s="28"/>
      <c r="F34" s="26"/>
      <c r="G34" s="26"/>
      <c r="H34" s="26"/>
      <c r="I34" s="26"/>
      <c r="J34" s="26"/>
      <c r="K34" s="26"/>
      <c r="L34" s="26"/>
    </row>
    <row r="35" spans="1:18" s="29" customFormat="1" ht="15" customHeight="1" x14ac:dyDescent="0.2">
      <c r="B35" s="28"/>
      <c r="C35" s="28"/>
      <c r="D35" s="28"/>
      <c r="E35" s="28"/>
      <c r="F35" s="26"/>
      <c r="G35" s="26"/>
      <c r="H35" s="26"/>
      <c r="I35" s="26"/>
      <c r="J35" s="26"/>
      <c r="K35" s="26"/>
      <c r="L35" s="26"/>
    </row>
    <row r="36" spans="1:18" s="29" customFormat="1" ht="15" customHeight="1" x14ac:dyDescent="0.2">
      <c r="A36" s="27"/>
      <c r="B36" s="28"/>
      <c r="C36" s="28"/>
      <c r="D36" s="28"/>
      <c r="E36" s="28"/>
      <c r="F36" s="26"/>
      <c r="G36" s="26"/>
      <c r="H36" s="26"/>
      <c r="I36" s="26"/>
      <c r="J36" s="26"/>
      <c r="K36" s="26"/>
      <c r="L36" s="26"/>
    </row>
    <row r="37" spans="1:18" s="29" customFormat="1" ht="15" customHeight="1" x14ac:dyDescent="0.2">
      <c r="A37" s="27"/>
      <c r="B37" s="28"/>
      <c r="C37" s="28"/>
      <c r="D37" s="28"/>
      <c r="E37" s="28"/>
      <c r="F37" s="26"/>
      <c r="G37" s="26"/>
      <c r="H37" s="26"/>
      <c r="I37" s="26"/>
      <c r="J37" s="26"/>
      <c r="K37" s="26"/>
      <c r="L37" s="26"/>
    </row>
    <row r="38" spans="1:18" s="29" customFormat="1" ht="15" customHeight="1" x14ac:dyDescent="0.2">
      <c r="A38" s="27"/>
      <c r="B38" s="28"/>
      <c r="C38" s="28"/>
      <c r="D38" s="28"/>
      <c r="E38" s="28"/>
      <c r="F38" s="26"/>
      <c r="G38" s="26"/>
      <c r="H38" s="26"/>
      <c r="I38" s="26"/>
      <c r="J38" s="26"/>
      <c r="K38" s="26"/>
      <c r="L38" s="26"/>
    </row>
    <row r="39" spans="1:18" s="29" customFormat="1" ht="15" customHeight="1" x14ac:dyDescent="0.2">
      <c r="A39" s="27"/>
      <c r="B39" s="28"/>
      <c r="C39" s="28"/>
      <c r="D39" s="28"/>
      <c r="E39" s="28"/>
      <c r="F39" s="26"/>
      <c r="G39" s="26"/>
      <c r="H39" s="26"/>
      <c r="I39" s="26"/>
      <c r="J39" s="26"/>
      <c r="K39" s="26"/>
      <c r="L39" s="26"/>
    </row>
    <row r="40" spans="1:18" s="29" customFormat="1" ht="15" customHeight="1" x14ac:dyDescent="0.2">
      <c r="A40" s="27"/>
      <c r="B40" s="28"/>
      <c r="C40" s="28"/>
      <c r="D40" s="28"/>
      <c r="E40" s="28"/>
      <c r="F40" s="26"/>
      <c r="G40" s="26"/>
      <c r="H40" s="26"/>
      <c r="I40" s="26"/>
      <c r="J40" s="26"/>
      <c r="K40" s="26"/>
      <c r="L40" s="26"/>
    </row>
    <row r="41" spans="1:18" s="29" customFormat="1" ht="15" customHeight="1" x14ac:dyDescent="0.2">
      <c r="A41" s="27"/>
      <c r="B41" s="28"/>
      <c r="C41" s="28"/>
      <c r="D41" s="28"/>
      <c r="E41" s="28"/>
      <c r="F41" s="26"/>
      <c r="G41" s="26"/>
      <c r="H41" s="26"/>
      <c r="I41" s="26"/>
      <c r="J41" s="26"/>
      <c r="K41" s="26"/>
      <c r="L41" s="26"/>
      <c r="M41" s="13"/>
      <c r="N41" s="13"/>
      <c r="O41" s="13"/>
      <c r="P41" s="13"/>
      <c r="Q41" s="13"/>
      <c r="R41" s="13"/>
    </row>
    <row r="42" spans="1:18" s="29" customFormat="1" ht="15" customHeight="1" x14ac:dyDescent="0.2">
      <c r="A42" s="27"/>
      <c r="B42" s="28"/>
      <c r="C42" s="28"/>
      <c r="D42" s="28"/>
      <c r="E42" s="28"/>
      <c r="F42" s="26"/>
      <c r="G42" s="26"/>
      <c r="H42" s="26"/>
      <c r="I42" s="26"/>
      <c r="J42" s="26"/>
      <c r="K42" s="26"/>
      <c r="L42" s="26"/>
    </row>
    <row r="43" spans="1:18" s="29" customFormat="1" ht="15" customHeight="1" x14ac:dyDescent="0.2">
      <c r="A43" s="27"/>
      <c r="B43" s="28"/>
      <c r="C43" s="28"/>
      <c r="D43" s="28"/>
      <c r="E43" s="28"/>
      <c r="F43" s="26"/>
      <c r="G43" s="26"/>
      <c r="H43" s="26"/>
      <c r="I43" s="26"/>
      <c r="J43" s="26"/>
      <c r="K43" s="26"/>
      <c r="L43" s="26"/>
    </row>
    <row r="44" spans="1:18" s="13" customFormat="1" ht="15" customHeight="1" x14ac:dyDescent="0.2">
      <c r="A44" s="27"/>
      <c r="B44" s="28"/>
      <c r="C44" s="28"/>
      <c r="D44" s="28"/>
      <c r="E44" s="28"/>
      <c r="F44" s="26"/>
      <c r="G44" s="26"/>
      <c r="H44" s="26"/>
      <c r="I44" s="26"/>
      <c r="J44" s="26"/>
      <c r="K44" s="26"/>
      <c r="L44" s="26"/>
      <c r="M44" s="29"/>
      <c r="N44" s="29"/>
      <c r="O44" s="29"/>
      <c r="P44" s="29"/>
      <c r="Q44" s="29"/>
      <c r="R44" s="29"/>
    </row>
    <row r="45" spans="1:18" s="29" customFormat="1" ht="15" customHeight="1" x14ac:dyDescent="0.2">
      <c r="A45" s="27"/>
      <c r="B45" s="28"/>
      <c r="C45" s="28"/>
      <c r="D45" s="28"/>
      <c r="E45" s="28"/>
      <c r="F45" s="26"/>
      <c r="G45" s="26"/>
      <c r="H45" s="26"/>
      <c r="I45" s="26"/>
      <c r="J45" s="26"/>
      <c r="K45" s="26"/>
      <c r="L45" s="26"/>
    </row>
    <row r="46" spans="1:18" s="29" customFormat="1" ht="15" customHeight="1" x14ac:dyDescent="0.2">
      <c r="A46" s="27"/>
      <c r="B46" s="28"/>
      <c r="C46" s="28"/>
      <c r="D46" s="28"/>
      <c r="E46" s="28"/>
      <c r="F46" s="26"/>
      <c r="G46" s="26"/>
      <c r="H46" s="26"/>
      <c r="I46" s="26"/>
      <c r="J46" s="26"/>
      <c r="K46" s="26"/>
      <c r="L46" s="26"/>
    </row>
    <row r="47" spans="1:18" s="29" customFormat="1" ht="15" customHeight="1" x14ac:dyDescent="0.2">
      <c r="A47" s="27"/>
      <c r="B47" s="28"/>
      <c r="C47" s="28"/>
      <c r="D47" s="28"/>
      <c r="E47" s="28"/>
      <c r="F47" s="26"/>
      <c r="G47" s="26"/>
      <c r="H47" s="26"/>
      <c r="I47" s="26"/>
      <c r="J47" s="26"/>
      <c r="K47" s="26"/>
      <c r="L47" s="26"/>
    </row>
    <row r="48" spans="1:18" s="29" customFormat="1" ht="15" customHeight="1" x14ac:dyDescent="0.2">
      <c r="A48" s="27"/>
      <c r="B48" s="28"/>
      <c r="C48" s="28"/>
      <c r="D48" s="28"/>
      <c r="E48" s="28"/>
      <c r="F48" s="26"/>
      <c r="G48" s="26"/>
      <c r="H48" s="26"/>
      <c r="I48" s="26"/>
      <c r="J48" s="26"/>
      <c r="K48" s="26"/>
      <c r="L48" s="26"/>
      <c r="M48" s="26"/>
      <c r="N48" s="26"/>
      <c r="O48" s="26"/>
      <c r="P48" s="26"/>
      <c r="Q48" s="26"/>
      <c r="R48" s="26"/>
    </row>
    <row r="49" spans="1:18" s="29" customFormat="1" ht="15" customHeight="1" x14ac:dyDescent="0.2">
      <c r="A49" s="27"/>
      <c r="B49" s="28"/>
      <c r="C49" s="28"/>
      <c r="D49" s="28"/>
      <c r="E49" s="28"/>
      <c r="F49" s="26"/>
      <c r="G49" s="26"/>
      <c r="H49" s="26"/>
      <c r="I49" s="26"/>
      <c r="J49" s="26"/>
      <c r="K49" s="26"/>
      <c r="L49" s="26"/>
      <c r="M49" s="26"/>
      <c r="N49" s="26"/>
      <c r="O49" s="26"/>
      <c r="P49" s="26"/>
      <c r="Q49" s="26"/>
      <c r="R49" s="26"/>
    </row>
    <row r="50" spans="1:18" s="29" customFormat="1" ht="15" customHeight="1" x14ac:dyDescent="0.2">
      <c r="A50" s="27"/>
      <c r="B50" s="28"/>
      <c r="C50" s="28"/>
      <c r="D50" s="28"/>
      <c r="E50" s="28"/>
      <c r="F50" s="26"/>
      <c r="G50" s="26"/>
      <c r="H50" s="26"/>
      <c r="I50" s="26"/>
      <c r="J50" s="26"/>
      <c r="K50" s="26"/>
      <c r="L50" s="26"/>
      <c r="M50" s="26"/>
      <c r="N50" s="26"/>
      <c r="O50" s="26"/>
      <c r="P50" s="26"/>
      <c r="Q50" s="26"/>
      <c r="R50" s="26"/>
    </row>
    <row r="51" spans="1:18" ht="12.75" hidden="1" x14ac:dyDescent="0.2"/>
    <row r="52" spans="1:18" ht="12.75" hidden="1" x14ac:dyDescent="0.2"/>
    <row r="53" spans="1:18" ht="12.75" hidden="1" x14ac:dyDescent="0.2"/>
    <row r="54" spans="1:18" ht="12.75" hidden="1" x14ac:dyDescent="0.2"/>
    <row r="55" spans="1:18" ht="12.75" hidden="1" x14ac:dyDescent="0.2"/>
    <row r="56" spans="1:18" ht="12.75" hidden="1" x14ac:dyDescent="0.2"/>
    <row r="57" spans="1:18" ht="12.75" hidden="1" x14ac:dyDescent="0.2"/>
    <row r="58" spans="1:18" ht="12.75" hidden="1" x14ac:dyDescent="0.2"/>
    <row r="59" spans="1:18" ht="12.75" hidden="1" x14ac:dyDescent="0.2"/>
    <row r="60" spans="1:18" ht="12.75" hidden="1" x14ac:dyDescent="0.2"/>
    <row r="61" spans="1:18" ht="12.75" hidden="1" x14ac:dyDescent="0.2"/>
    <row r="62" spans="1:18" ht="12.75" hidden="1" x14ac:dyDescent="0.2"/>
    <row r="63" spans="1:18" ht="12.75" hidden="1" x14ac:dyDescent="0.2"/>
    <row r="64" spans="1:18" ht="12.75" hidden="1" x14ac:dyDescent="0.2"/>
    <row r="65" ht="12.75" hidden="1" x14ac:dyDescent="0.2"/>
    <row r="66" ht="12.75" hidden="1" x14ac:dyDescent="0.2"/>
    <row r="67" ht="12.75" hidden="1" x14ac:dyDescent="0.2"/>
    <row r="68" ht="12.75" hidden="1" x14ac:dyDescent="0.2"/>
    <row r="69" ht="12.75" hidden="1" x14ac:dyDescent="0.2"/>
    <row r="70" ht="12.75" hidden="1" x14ac:dyDescent="0.2"/>
    <row r="71" ht="12.75" hidden="1" x14ac:dyDescent="0.2"/>
    <row r="72" ht="12.75" hidden="1" x14ac:dyDescent="0.2"/>
    <row r="73" ht="12.75" hidden="1" x14ac:dyDescent="0.2"/>
    <row r="74" ht="12.75" hidden="1" x14ac:dyDescent="0.2"/>
    <row r="75" ht="12.75" hidden="1" x14ac:dyDescent="0.2"/>
    <row r="76" ht="12.75" hidden="1" x14ac:dyDescent="0.2"/>
    <row r="77" ht="12.75" hidden="1" x14ac:dyDescent="0.2"/>
    <row r="78" ht="12.75" hidden="1" x14ac:dyDescent="0.2"/>
    <row r="79" ht="12.75" hidden="1" x14ac:dyDescent="0.2"/>
    <row r="80" ht="12.75" hidden="1" x14ac:dyDescent="0.2"/>
    <row r="81" ht="12.75" hidden="1" x14ac:dyDescent="0.2"/>
    <row r="82" ht="12.75" hidden="1" x14ac:dyDescent="0.2"/>
    <row r="83" ht="12.75" hidden="1" x14ac:dyDescent="0.2"/>
    <row r="84" ht="12.75" hidden="1" x14ac:dyDescent="0.2"/>
    <row r="85" ht="12.75" hidden="1" x14ac:dyDescent="0.2"/>
    <row r="86" ht="12.75" hidden="1" x14ac:dyDescent="0.2"/>
    <row r="87" ht="12.75" hidden="1" x14ac:dyDescent="0.2"/>
    <row r="88" ht="12.75" hidden="1" x14ac:dyDescent="0.2"/>
    <row r="89" ht="12.75" hidden="1" x14ac:dyDescent="0.2"/>
    <row r="90" ht="12.75" hidden="1" x14ac:dyDescent="0.2"/>
    <row r="91" ht="12.75" hidden="1" x14ac:dyDescent="0.2"/>
    <row r="92" ht="12.75" hidden="1" x14ac:dyDescent="0.2"/>
    <row r="93" ht="12.75" hidden="1" x14ac:dyDescent="0.2"/>
    <row r="94" ht="12.75" hidden="1" x14ac:dyDescent="0.2"/>
    <row r="95" ht="12.75" hidden="1" x14ac:dyDescent="0.2"/>
    <row r="96" ht="12.75" hidden="1" x14ac:dyDescent="0.2"/>
    <row r="97" ht="12.75" hidden="1" x14ac:dyDescent="0.2"/>
    <row r="98" ht="12.75" hidden="1" x14ac:dyDescent="0.2"/>
    <row r="99" ht="12.75" hidden="1" x14ac:dyDescent="0.2"/>
    <row r="100" ht="12.75" hidden="1" x14ac:dyDescent="0.2"/>
    <row r="101" ht="12.75" hidden="1" x14ac:dyDescent="0.2"/>
    <row r="102" ht="12.75" hidden="1" x14ac:dyDescent="0.2"/>
    <row r="103" ht="12.75" hidden="1" x14ac:dyDescent="0.2"/>
    <row r="104" ht="12.75" hidden="1" x14ac:dyDescent="0.2"/>
    <row r="105" ht="12.75" hidden="1" x14ac:dyDescent="0.2"/>
    <row r="106" ht="12.75" hidden="1" x14ac:dyDescent="0.2"/>
    <row r="107" ht="12.75" hidden="1" x14ac:dyDescent="0.2"/>
    <row r="108" ht="12.75" hidden="1" x14ac:dyDescent="0.2"/>
    <row r="109" ht="12.75" hidden="1" x14ac:dyDescent="0.2"/>
    <row r="110" ht="12.75" hidden="1" x14ac:dyDescent="0.2"/>
    <row r="111" ht="12.75" hidden="1" x14ac:dyDescent="0.2"/>
    <row r="112" ht="12.75" hidden="1" x14ac:dyDescent="0.2"/>
    <row r="113" ht="12.75" hidden="1" x14ac:dyDescent="0.2"/>
    <row r="114" ht="12.75" hidden="1" x14ac:dyDescent="0.2"/>
    <row r="115" ht="12.75" hidden="1" x14ac:dyDescent="0.2"/>
    <row r="116" ht="12.75" hidden="1" x14ac:dyDescent="0.2"/>
    <row r="117" ht="12.75" hidden="1" x14ac:dyDescent="0.2"/>
    <row r="118" ht="12.75" hidden="1" x14ac:dyDescent="0.2"/>
    <row r="119" ht="12.75" hidden="1" x14ac:dyDescent="0.2"/>
    <row r="120" ht="12.75" hidden="1" x14ac:dyDescent="0.2"/>
    <row r="121" ht="12.75" hidden="1" x14ac:dyDescent="0.2"/>
    <row r="122" ht="12.75" hidden="1" x14ac:dyDescent="0.2"/>
    <row r="123" ht="12.75" hidden="1" x14ac:dyDescent="0.2"/>
    <row r="124" ht="12.75" hidden="1" x14ac:dyDescent="0.2"/>
    <row r="125" ht="12.75" hidden="1" x14ac:dyDescent="0.2"/>
    <row r="126" ht="12.75" hidden="1" x14ac:dyDescent="0.2"/>
    <row r="127" ht="12.75" hidden="1" x14ac:dyDescent="0.2"/>
    <row r="128" ht="12.75" hidden="1" x14ac:dyDescent="0.2"/>
    <row r="129" ht="12.75" hidden="1" x14ac:dyDescent="0.2"/>
    <row r="130" ht="12.75" hidden="1" x14ac:dyDescent="0.2"/>
    <row r="131" ht="12.75" hidden="1" x14ac:dyDescent="0.2"/>
    <row r="132" ht="12.75" hidden="1" x14ac:dyDescent="0.2"/>
    <row r="133" ht="12.75" hidden="1" x14ac:dyDescent="0.2"/>
    <row r="134" ht="12.75" hidden="1" x14ac:dyDescent="0.2"/>
    <row r="135" ht="12.75" hidden="1" x14ac:dyDescent="0.2"/>
    <row r="136" ht="12.75" hidden="1" x14ac:dyDescent="0.2"/>
    <row r="137" ht="12.75" hidden="1" x14ac:dyDescent="0.2"/>
    <row r="138" ht="12.75" hidden="1" x14ac:dyDescent="0.2"/>
    <row r="139" ht="12.75" hidden="1" x14ac:dyDescent="0.2"/>
    <row r="140" ht="12.75" hidden="1" x14ac:dyDescent="0.2"/>
    <row r="141" ht="12.75" hidden="1" x14ac:dyDescent="0.2"/>
    <row r="142" ht="12.75" hidden="1" x14ac:dyDescent="0.2"/>
    <row r="143" ht="12.75" hidden="1" x14ac:dyDescent="0.2"/>
    <row r="144" ht="12.75" hidden="1" x14ac:dyDescent="0.2"/>
    <row r="145" ht="12.75" hidden="1" x14ac:dyDescent="0.2"/>
    <row r="146" ht="12.75" x14ac:dyDescent="0.2"/>
    <row r="147" ht="12.75" x14ac:dyDescent="0.2"/>
    <row r="148" ht="12.75" x14ac:dyDescent="0.2"/>
    <row r="149" ht="12.75" x14ac:dyDescent="0.2"/>
    <row r="150" ht="12.75" x14ac:dyDescent="0.2"/>
    <row r="151" ht="12.75" x14ac:dyDescent="0.2"/>
    <row r="152" ht="12.75" x14ac:dyDescent="0.2"/>
    <row r="153" ht="12.75" x14ac:dyDescent="0.2"/>
    <row r="154" ht="12.75" x14ac:dyDescent="0.2"/>
    <row r="155" ht="12.75" x14ac:dyDescent="0.2"/>
    <row r="156" ht="12.75" x14ac:dyDescent="0.2"/>
    <row r="157" ht="12.75" x14ac:dyDescent="0.2"/>
    <row r="158" ht="12.75" x14ac:dyDescent="0.2"/>
    <row r="159" ht="12.75" x14ac:dyDescent="0.2"/>
    <row r="160" ht="12.75" x14ac:dyDescent="0.2"/>
    <row r="161" ht="12.75" x14ac:dyDescent="0.2"/>
    <row r="162" ht="12.75" x14ac:dyDescent="0.2"/>
    <row r="163" ht="12.75" x14ac:dyDescent="0.2"/>
    <row r="164" ht="12.75" x14ac:dyDescent="0.2"/>
    <row r="165" ht="12.75" x14ac:dyDescent="0.2"/>
    <row r="166" ht="12.75" x14ac:dyDescent="0.2"/>
    <row r="167" ht="12.75" x14ac:dyDescent="0.2"/>
    <row r="168" ht="12.75" x14ac:dyDescent="0.2"/>
    <row r="169" ht="12.75" x14ac:dyDescent="0.2"/>
    <row r="170" ht="12.75" x14ac:dyDescent="0.2"/>
    <row r="171" ht="12.75" x14ac:dyDescent="0.2"/>
    <row r="172" ht="12.75" x14ac:dyDescent="0.2"/>
    <row r="173" ht="12.75" x14ac:dyDescent="0.2"/>
    <row r="174" ht="12.75" x14ac:dyDescent="0.2"/>
    <row r="175" ht="12.75" x14ac:dyDescent="0.2"/>
    <row r="176" ht="12.75" x14ac:dyDescent="0.2"/>
    <row r="177" ht="12.75" x14ac:dyDescent="0.2"/>
    <row r="178" ht="12.75" x14ac:dyDescent="0.2"/>
    <row r="179" ht="12.75" x14ac:dyDescent="0.2"/>
    <row r="180" ht="12.75" x14ac:dyDescent="0.2"/>
    <row r="181" ht="12.75" x14ac:dyDescent="0.2"/>
    <row r="182" ht="12.75" x14ac:dyDescent="0.2"/>
    <row r="183" ht="12.75" x14ac:dyDescent="0.2"/>
    <row r="184" ht="12.75" x14ac:dyDescent="0.2"/>
    <row r="185" ht="12.75" x14ac:dyDescent="0.2"/>
    <row r="186" ht="12.75" x14ac:dyDescent="0.2"/>
    <row r="187" ht="12.75" x14ac:dyDescent="0.2"/>
    <row r="188" ht="12.75" x14ac:dyDescent="0.2"/>
    <row r="189" ht="12.75" x14ac:dyDescent="0.2"/>
    <row r="190" ht="12.75" x14ac:dyDescent="0.2"/>
    <row r="191" ht="12.75" x14ac:dyDescent="0.2"/>
    <row r="192" ht="12.75" x14ac:dyDescent="0.2"/>
    <row r="193" ht="12.75" x14ac:dyDescent="0.2"/>
    <row r="194" ht="12.75" x14ac:dyDescent="0.2"/>
    <row r="195" ht="12.75" x14ac:dyDescent="0.2"/>
    <row r="196" ht="12.75" x14ac:dyDescent="0.2"/>
    <row r="197" ht="12.75" x14ac:dyDescent="0.2"/>
    <row r="198" ht="12.75" x14ac:dyDescent="0.2"/>
    <row r="199" ht="12.75" x14ac:dyDescent="0.2"/>
    <row r="200" ht="12.75" x14ac:dyDescent="0.2"/>
    <row r="201" ht="12.75" x14ac:dyDescent="0.2"/>
    <row r="202" ht="12.75" x14ac:dyDescent="0.2"/>
    <row r="203" ht="12.75" x14ac:dyDescent="0.2"/>
    <row r="204" ht="12.75" x14ac:dyDescent="0.2"/>
    <row r="205" ht="12.75" x14ac:dyDescent="0.2"/>
    <row r="206" ht="12.75" x14ac:dyDescent="0.2"/>
    <row r="207" ht="12.75" x14ac:dyDescent="0.2"/>
    <row r="208" ht="12.75" x14ac:dyDescent="0.2"/>
    <row r="209" ht="12.75" x14ac:dyDescent="0.2"/>
    <row r="210" ht="12.75" x14ac:dyDescent="0.2"/>
    <row r="211" ht="12.75" x14ac:dyDescent="0.2"/>
    <row r="212" ht="12.75" x14ac:dyDescent="0.2"/>
    <row r="213" ht="12.75" x14ac:dyDescent="0.2"/>
    <row r="214" ht="12.75" x14ac:dyDescent="0.2"/>
    <row r="215" ht="12.75" x14ac:dyDescent="0.2"/>
    <row r="216" ht="12.75" x14ac:dyDescent="0.2"/>
    <row r="217" ht="12.75" x14ac:dyDescent="0.2"/>
    <row r="218" ht="12.75" x14ac:dyDescent="0.2"/>
    <row r="219" ht="12.75" x14ac:dyDescent="0.2"/>
    <row r="220" ht="12.75" x14ac:dyDescent="0.2"/>
    <row r="221" ht="12.75" x14ac:dyDescent="0.2"/>
    <row r="222" ht="12.75" x14ac:dyDescent="0.2"/>
    <row r="223" ht="12.75" x14ac:dyDescent="0.2"/>
    <row r="224" ht="12.75" x14ac:dyDescent="0.2"/>
    <row r="225" ht="12.75" x14ac:dyDescent="0.2"/>
    <row r="226" ht="12.75" x14ac:dyDescent="0.2"/>
    <row r="227" ht="12.75" x14ac:dyDescent="0.2"/>
    <row r="228" ht="12.75" x14ac:dyDescent="0.2"/>
    <row r="229" ht="12.75" x14ac:dyDescent="0.2"/>
    <row r="230" ht="12.75" hidden="1" x14ac:dyDescent="0.2"/>
    <row r="231" ht="12.75" hidden="1" x14ac:dyDescent="0.2"/>
    <row r="232" ht="12.75" hidden="1" x14ac:dyDescent="0.2"/>
    <row r="233" ht="12.75" hidden="1" x14ac:dyDescent="0.2"/>
    <row r="234" ht="12.75" hidden="1" x14ac:dyDescent="0.2"/>
    <row r="235" ht="12.75" hidden="1" x14ac:dyDescent="0.2"/>
    <row r="236" ht="12.75" hidden="1" x14ac:dyDescent="0.2"/>
    <row r="237" ht="12.75" hidden="1" x14ac:dyDescent="0.2"/>
    <row r="238" ht="12.75" hidden="1" x14ac:dyDescent="0.2"/>
    <row r="239" ht="12.75" hidden="1" x14ac:dyDescent="0.2"/>
    <row r="240" ht="12.75" hidden="1" x14ac:dyDescent="0.2"/>
    <row r="241" ht="12.75" hidden="1" x14ac:dyDescent="0.2"/>
    <row r="242" ht="12.75" hidden="1" x14ac:dyDescent="0.2"/>
    <row r="243" ht="12.75" hidden="1" x14ac:dyDescent="0.2"/>
    <row r="244" ht="12.75" hidden="1" x14ac:dyDescent="0.2"/>
    <row r="245" ht="12.75" hidden="1" x14ac:dyDescent="0.2"/>
    <row r="246" ht="12.75" hidden="1" x14ac:dyDescent="0.2"/>
    <row r="247" ht="12.75" hidden="1" x14ac:dyDescent="0.2"/>
    <row r="248" ht="12.75" hidden="1" x14ac:dyDescent="0.2"/>
    <row r="249" ht="12.75" hidden="1" x14ac:dyDescent="0.2"/>
    <row r="250" ht="12.75" hidden="1" x14ac:dyDescent="0.2"/>
    <row r="251" ht="12.75" hidden="1" x14ac:dyDescent="0.2"/>
    <row r="252" ht="12.75" hidden="1" x14ac:dyDescent="0.2"/>
    <row r="253" ht="12.75" hidden="1" x14ac:dyDescent="0.2"/>
    <row r="254" ht="12.75" hidden="1" x14ac:dyDescent="0.2"/>
    <row r="255" ht="12.75" hidden="1" x14ac:dyDescent="0.2"/>
    <row r="256" ht="12.75" hidden="1" x14ac:dyDescent="0.2"/>
    <row r="257" ht="12.75" hidden="1" x14ac:dyDescent="0.2"/>
    <row r="258" ht="12.75" hidden="1" x14ac:dyDescent="0.2"/>
    <row r="259" ht="12.75" hidden="1" x14ac:dyDescent="0.2"/>
    <row r="260" ht="12.75" hidden="1" x14ac:dyDescent="0.2"/>
    <row r="261" ht="12.75" hidden="1" x14ac:dyDescent="0.2"/>
    <row r="262" ht="12.75" hidden="1" x14ac:dyDescent="0.2"/>
    <row r="263" ht="12.75" hidden="1" x14ac:dyDescent="0.2"/>
    <row r="264" ht="12.75" hidden="1" x14ac:dyDescent="0.2"/>
    <row r="265" ht="12.75" hidden="1" x14ac:dyDescent="0.2"/>
    <row r="266" ht="12.75" hidden="1" x14ac:dyDescent="0.2"/>
    <row r="267" ht="12.75" hidden="1" x14ac:dyDescent="0.2"/>
    <row r="268" ht="12.75" hidden="1" x14ac:dyDescent="0.2"/>
    <row r="269" ht="12.75" hidden="1" x14ac:dyDescent="0.2"/>
    <row r="270" ht="12.75" hidden="1" x14ac:dyDescent="0.2"/>
    <row r="271" ht="12.75" hidden="1" x14ac:dyDescent="0.2"/>
    <row r="272" ht="12.75" hidden="1" x14ac:dyDescent="0.2"/>
    <row r="273" ht="12.75" hidden="1" x14ac:dyDescent="0.2"/>
    <row r="274" ht="12.75" hidden="1" x14ac:dyDescent="0.2"/>
    <row r="275" ht="12.75" hidden="1" x14ac:dyDescent="0.2"/>
    <row r="276" ht="12.75" hidden="1" x14ac:dyDescent="0.2"/>
    <row r="277" ht="12.75" hidden="1" x14ac:dyDescent="0.2"/>
    <row r="278" ht="12.75" hidden="1" x14ac:dyDescent="0.2"/>
    <row r="279" ht="12.75" hidden="1" x14ac:dyDescent="0.2"/>
    <row r="280" ht="12.75" hidden="1" x14ac:dyDescent="0.2"/>
    <row r="281" ht="12.75" hidden="1" x14ac:dyDescent="0.2"/>
    <row r="282" ht="12.75" hidden="1" x14ac:dyDescent="0.2"/>
    <row r="283" ht="12.75" hidden="1" x14ac:dyDescent="0.2"/>
    <row r="284" ht="12.75" hidden="1" x14ac:dyDescent="0.2"/>
    <row r="285" ht="12.75" hidden="1" x14ac:dyDescent="0.2"/>
    <row r="286" ht="12.75" hidden="1" x14ac:dyDescent="0.2"/>
    <row r="287" ht="12.75" hidden="1" x14ac:dyDescent="0.2"/>
    <row r="288" ht="12.75" hidden="1" x14ac:dyDescent="0.2"/>
    <row r="289" ht="12.75" hidden="1" x14ac:dyDescent="0.2"/>
    <row r="290" ht="12.75" hidden="1" x14ac:dyDescent="0.2"/>
    <row r="291" ht="12.75" hidden="1" x14ac:dyDescent="0.2"/>
    <row r="292" ht="12.75" hidden="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hidden="1" customHeight="1" x14ac:dyDescent="0.2"/>
    <row r="312" ht="0" hidden="1" customHeight="1" x14ac:dyDescent="0.2"/>
    <row r="313" ht="0" hidden="1" customHeight="1" x14ac:dyDescent="0.2"/>
    <row r="314" ht="0" hidden="1" customHeight="1" x14ac:dyDescent="0.2"/>
    <row r="315" ht="0" hidden="1" customHeight="1" x14ac:dyDescent="0.2"/>
    <row r="316" ht="0" hidden="1" customHeight="1" x14ac:dyDescent="0.2"/>
    <row r="317" ht="0" hidden="1" customHeight="1" x14ac:dyDescent="0.2"/>
    <row r="318" ht="0" hidden="1" customHeight="1" x14ac:dyDescent="0.2"/>
    <row r="319" ht="0" hidden="1" customHeight="1" x14ac:dyDescent="0.2"/>
    <row r="320" ht="0" hidden="1" customHeight="1" x14ac:dyDescent="0.2"/>
    <row r="321" ht="0" hidden="1" customHeight="1" x14ac:dyDescent="0.2"/>
    <row r="322" ht="0" hidden="1" customHeight="1" x14ac:dyDescent="0.2"/>
    <row r="323" ht="0" hidden="1" customHeight="1" x14ac:dyDescent="0.2"/>
    <row r="324" ht="0" hidden="1" customHeight="1" x14ac:dyDescent="0.2"/>
    <row r="325" ht="0" hidden="1" customHeight="1" x14ac:dyDescent="0.2"/>
  </sheetData>
  <printOptions horizontalCentered="1" verticalCentered="1"/>
  <pageMargins left="0.15748031496062992" right="0.19685039370078741" top="0" bottom="0" header="0.31496062992125984" footer="0.31496062992125984"/>
  <pageSetup paperSize="9" scale="45" orientation="portrait" r:id="rId1"/>
  <headerFooter alignWithMargins="0"/>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D a t a M a s h u p   s q m i d = " c 1 c 6 9 9 e 6 - 1 f f 9 - 4 8 2 7 - a e 7 2 - b 7 4 8 b 2 5 1 4 0 6 3 "   x m l n s = " h t t p : / / s c h e m a s . m i c r o s o f t . c o m / D a t a M a s h u p " > A A A A A B g D A A B Q S w M E F A A C A A g A K W U 8 V Z U l u a e o A A A A + Q A A A B I A H A B D b 2 5 m a W c v U G F j a 2 F n Z S 5 4 b W w g o h g A K K A U A A A A A A A A A A A A A A A A A A A A A A A A A A A A h c 8 x D o I w G A X g q 5 D u t L U a I + S n D C Z O k h h N j G t T C j R C M b R Y 7 u b g k b y C J I q 6 O b 6 X b 3 j v c b t D O j R 1 c F W d 1 a 1 J 0 A x T F C g j 2 1 y b M k G 9 K 8 I V S j n s h D y L U g U j N j Y e b J 6 g y r l L T I j 3 H v s 5 b r u S M E p n 5 J R t D 7 J S j U A f r P / j U B v r h J E K c T i + x n C G o w V e M h Z h O l o g U w + Z N l / D x s m Y A v k p Y d 3 X r u 8 U L 7 p w s w c y R S D v G / w J U E s D B B Q A A g A I A C l l P F 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p Z T x V K I p H u A 4 A A A A R A A A A E w A c A E Z v c m 1 1 b G F z L 1 N l Y 3 R p b 2 4 x L m 0 g o h g A K K A U A A A A A A A A A A A A A A A A A A A A A A A A A A A A K 0 5 N L s n M z 1 M I h t C G 1 g B Q S w E C L Q A U A A I A C A A p Z T x V l S W 5 p 6 g A A A D 5 A A A A E g A A A A A A A A A A A A A A A A A A A A A A Q 2 9 u Z m l n L 1 B h Y 2 t h Z 2 U u e G 1 s U E s B A i 0 A F A A C A A g A K W U 8 V Q / K 6 a u k A A A A 6 Q A A A B M A A A A A A A A A A A A A A A A A 9 A A A A F t D b 2 5 0 Z W 5 0 X 1 R 5 c G V z X S 5 4 b W x Q S w E C L Q A U A A I A C A A p Z T x V K I p H u A 4 A A A A R A A A A E w A A A A A A A A A A A A A A A A D l A Q A A R m 9 y b X V s Y X M v U 2 V j d G l v b j E u b V B L B Q Y A A A A A A w A D A M I A A A B A 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g M B 1 I 4 N A 0 u C s Y E x K Q u z m Q A A A A A C A A A A A A A D Z g A A w A A A A B A A A A C 4 b l p p s 2 n n Y H f 6 H H U r m k p 1 A A A A A A S A A A C g A A A A E A A A A H F f b D B J 1 Q Y 1 Y / 8 5 I 9 y s 3 E d Q A A A A e P Z a O r t 2 W + X A 7 c 2 F + M u L Y Q B x c 6 S K u 1 E 1 v e 6 Y 2 c N C 9 U u / E L 2 E N P g d y E c s M H F p h 9 d h c y c v K z k X N U T u 3 o U l p P H m m Z 4 t C b D F f o K b B l R c j s Y y N o k U A A A A + W G f B F 9 5 5 p q A 9 P 8 s 5 H u v L P o H p h E = < / D a t a M a s h u p > 
</file>

<file path=customXml/item2.xml><?xml version="1.0" encoding="utf-8"?>
<SyracuseOfficeCustomData>{"createMode":"plain_doc","forceRefresh":"0"}</SyracuseOfficeCustomData>
</file>

<file path=customXml/itemProps1.xml><?xml version="1.0" encoding="utf-8"?>
<ds:datastoreItem xmlns:ds="http://schemas.openxmlformats.org/officeDocument/2006/customXml" ds:itemID="{E8B1CF49-0A2E-4F40-BE2F-CFB66C86EB34}">
  <ds:schemaRefs>
    <ds:schemaRef ds:uri="http://schemas.microsoft.com/DataMashup"/>
  </ds:schemaRefs>
</ds:datastoreItem>
</file>

<file path=customXml/itemProps2.xml><?xml version="1.0" encoding="utf-8"?>
<ds:datastoreItem xmlns:ds="http://schemas.openxmlformats.org/officeDocument/2006/customXml" ds:itemID="{2E6075BA-1A90-42EA-A370-DD1A247498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8.01 Notice</vt:lpstr>
      <vt:lpstr>8.01 Tableau 1</vt:lpstr>
      <vt:lpstr>8.01 Tableau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Stéphanie MANAC-H</dc:creator>
  <cp:lastModifiedBy>Santa Susini</cp:lastModifiedBy>
  <cp:lastPrinted>2024-12-18T14:09:28Z</cp:lastPrinted>
  <dcterms:created xsi:type="dcterms:W3CDTF">2022-06-08T12:40:59Z</dcterms:created>
  <dcterms:modified xsi:type="dcterms:W3CDTF">2026-04-27T13:18:29Z</dcterms:modified>
</cp:coreProperties>
</file>