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susini\Nextcloud2\Stats corses\2025\"/>
    </mc:Choice>
  </mc:AlternateContent>
  <bookViews>
    <workbookView xWindow="0" yWindow="0" windowWidth="25200" windowHeight="11325" activeTab="4"/>
  </bookViews>
  <sheets>
    <sheet name="5.02 Notice" sheetId="15" r:id="rId1"/>
    <sheet name="5.02 Graphique 1" sheetId="14" r:id="rId2"/>
    <sheet name="5.02 Tableau 2" sheetId="1" r:id="rId3"/>
    <sheet name="5.02 Graphique 3" sheetId="2" r:id="rId4"/>
    <sheet name="5.02 Graphique 4" sheetId="4" r:id="rId5"/>
  </sheets>
  <calcPr calcId="162913"/>
</workbook>
</file>

<file path=xl/calcChain.xml><?xml version="1.0" encoding="utf-8"?>
<calcChain xmlns="http://schemas.openxmlformats.org/spreadsheetml/2006/main">
  <c r="C11" i="2" l="1"/>
  <c r="C6" i="2"/>
  <c r="K6" i="1" l="1"/>
  <c r="C7" i="2" l="1"/>
  <c r="C10" i="2" l="1"/>
  <c r="K18" i="1" l="1"/>
  <c r="K17" i="1"/>
  <c r="K15" i="1"/>
  <c r="K14" i="1"/>
  <c r="K13" i="1"/>
  <c r="K12" i="1"/>
  <c r="K11" i="1"/>
  <c r="K10" i="1"/>
  <c r="K9" i="1"/>
  <c r="K8" i="1"/>
  <c r="K7" i="1"/>
  <c r="J18" i="1" l="1"/>
  <c r="J17" i="1"/>
  <c r="J13" i="1"/>
  <c r="J9" i="1"/>
  <c r="J9" i="14"/>
  <c r="B18" i="1" l="1"/>
  <c r="H17" i="1"/>
  <c r="D17" i="1"/>
  <c r="F13" i="1"/>
  <c r="I13" i="1"/>
  <c r="I9" i="1"/>
  <c r="B9" i="1"/>
  <c r="A1" i="4"/>
  <c r="A3" i="2"/>
  <c r="A1" i="2"/>
  <c r="A3" i="1"/>
  <c r="A1" i="1"/>
  <c r="A3" i="14"/>
  <c r="A1" i="14"/>
  <c r="B11" i="4" l="1"/>
  <c r="C6" i="4" s="1"/>
  <c r="C10" i="4" l="1"/>
  <c r="C9" i="4"/>
  <c r="C8" i="4"/>
  <c r="C7" i="4"/>
  <c r="I17" i="1"/>
  <c r="I18" i="1" l="1"/>
  <c r="I9" i="14"/>
  <c r="C11" i="4" l="1"/>
  <c r="B12" i="2"/>
  <c r="C9" i="2" l="1"/>
  <c r="C8" i="2"/>
  <c r="C12" i="2" l="1"/>
  <c r="C17" i="1"/>
  <c r="E17" i="1"/>
  <c r="F17" i="1"/>
  <c r="G17" i="1"/>
  <c r="B17" i="1"/>
  <c r="C13" i="1"/>
  <c r="D13" i="1"/>
  <c r="E13" i="1"/>
  <c r="G13" i="1"/>
  <c r="H13" i="1"/>
  <c r="B13" i="1"/>
  <c r="C9" i="1"/>
  <c r="D9" i="1"/>
  <c r="E9" i="1"/>
  <c r="F9" i="1"/>
  <c r="G9" i="1"/>
  <c r="H9" i="1"/>
  <c r="H9" i="14"/>
  <c r="G9" i="14"/>
  <c r="F9" i="14"/>
  <c r="E9" i="14"/>
  <c r="D9" i="14"/>
  <c r="F18" i="1" l="1"/>
  <c r="D18" i="1"/>
  <c r="C18" i="1"/>
  <c r="E18" i="1"/>
  <c r="G18" i="1"/>
  <c r="H18" i="1"/>
  <c r="C9" i="14"/>
  <c r="B9" i="14"/>
</calcChain>
</file>

<file path=xl/sharedStrings.xml><?xml version="1.0" encoding="utf-8"?>
<sst xmlns="http://schemas.openxmlformats.org/spreadsheetml/2006/main" count="83" uniqueCount="73">
  <si>
    <t>Autre scolarité supérieure</t>
  </si>
  <si>
    <t>Licence</t>
  </si>
  <si>
    <t>Apprentissage</t>
  </si>
  <si>
    <t>Master</t>
  </si>
  <si>
    <t>Ensemble</t>
  </si>
  <si>
    <t>Autres origines (1)</t>
  </si>
  <si>
    <t>BTS/BTSA</t>
  </si>
  <si>
    <t>[1] Évolution des effectifs d'apprentis préparant un diplôme de l'enseignement supérieur</t>
  </si>
  <si>
    <t>2017    2018</t>
  </si>
  <si>
    <t xml:space="preserve">Diplômes d'ingénieurs </t>
  </si>
  <si>
    <t>Effectifs</t>
  </si>
  <si>
    <t>%</t>
  </si>
  <si>
    <t>[2] Évolution des effectifs d'apprentis préparant un diplôme de l'enseignement supérieur</t>
  </si>
  <si>
    <t>2018    2019</t>
  </si>
  <si>
    <t>2019    2020</t>
  </si>
  <si>
    <t>Scolarité dans le supérieur sous statut scolaire</t>
  </si>
  <si>
    <t>Terminale professionnelle sous statut scolaire</t>
  </si>
  <si>
    <t>Niveau 5</t>
  </si>
  <si>
    <t>Niveau 6</t>
  </si>
  <si>
    <t>Niveaux 7 et 8</t>
  </si>
  <si>
    <t>2020    2021</t>
  </si>
  <si>
    <t>Autres niveau 5</t>
  </si>
  <si>
    <t>Total niveau 5</t>
  </si>
  <si>
    <t>Autres niveau 6</t>
  </si>
  <si>
    <t>Total niveau 6</t>
  </si>
  <si>
    <t>Autres niveaux 7 et 8</t>
  </si>
  <si>
    <t>Total niveaux 7 et 8</t>
  </si>
  <si>
    <t>Source : DEPP / Système d’information sur la formation des apprentis (SIFA). Situation au 31 décembre de l’année scolaire.</t>
  </si>
  <si>
    <t>Source : DEPP et SIES-MESR / Système d’information sur la formation des apprentis (SIFA). Situation au 31 décembre de l’année scolaire.</t>
  </si>
  <si>
    <t>Sommaire</t>
  </si>
  <si>
    <t>Précisions</t>
  </si>
  <si>
    <t>Pour en savoir plus</t>
  </si>
  <si>
    <t>- Les séries chronologiques de données statistiques sur le système éducatif : les apprentis.</t>
  </si>
  <si>
    <t>Source</t>
  </si>
  <si>
    <t>DEPP, Système d’information sur la formation des apprentis (SIFA). Situation au 31 décembre de l’année scolaire.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</si>
  <si>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</si>
  <si>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</si>
  <si>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</si>
  <si>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</si>
  <si>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</si>
  <si>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</si>
  <si>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Champ : Région Corse</t>
  </si>
  <si>
    <t xml:space="preserve">Actualisé le 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</si>
  <si>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</si>
  <si>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</si>
  <si>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</si>
  <si>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DPSA, RSC 2024</t>
  </si>
  <si>
    <t>DEUST</t>
  </si>
  <si>
    <t>But</t>
  </si>
  <si>
    <t>5.02 L’apprentissage dans le supérieur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</si>
  <si>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Stage, emploi, chômage, etc. et origine inconnue (22,5 %).</t>
    </r>
  </si>
  <si>
    <t>2022      2023</t>
  </si>
  <si>
    <t>2021    2022</t>
  </si>
  <si>
    <t>RERS 2024,</t>
  </si>
  <si>
    <r>
      <t>Population concernée</t>
    </r>
    <r>
      <rPr>
        <sz val="8"/>
        <rFont val="Arial"/>
        <family val="2"/>
      </rPr>
      <t xml:space="preserve"> - Les apprentis préparant un diplôme d’enseignement supérieur dans un centre de formation d’apprentis de France métropolitaine et des DROM.</t>
    </r>
  </si>
  <si>
    <r>
      <t>Licence</t>
    </r>
    <r>
      <rPr>
        <sz val="8"/>
        <rFont val="Arial"/>
        <family val="2"/>
      </rPr>
      <t xml:space="preserve"> - Les licences préparées en apprentissage sont essentiellement des licences professionnelles.</t>
    </r>
  </si>
  <si>
    <r>
      <t>Nomenclature nationale des niveaux</t>
    </r>
    <r>
      <rPr>
        <sz val="8"/>
        <rFont val="Arial"/>
        <family val="2"/>
      </rPr>
      <t xml:space="preserve"> – La nomenclature des diplômes par niveau utilisée est celle du décret n° 2019-14 du 8 janvier 2019 relatif au cadre national des certifications professionnelles.</t>
    </r>
  </si>
  <si>
    <r>
      <t>- Note d’Information</t>
    </r>
    <r>
      <rPr>
        <sz val="8"/>
        <rFont val="Arial"/>
        <family val="2"/>
      </rPr>
      <t> 21.30.</t>
    </r>
  </si>
  <si>
    <t>2015   2016</t>
  </si>
  <si>
    <t>2016   2017</t>
  </si>
  <si>
    <t>Nb</t>
  </si>
  <si>
    <t>2023    2024</t>
  </si>
  <si>
    <t xml:space="preserve">BTS </t>
  </si>
  <si>
    <t>BUT</t>
  </si>
  <si>
    <t>Terminale  technologique  sous statut scolaire</t>
  </si>
  <si>
    <t>Terminale générale   sous statut scolaire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</si>
  <si>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Stage, emploi, chômage, etc. et origine inconnue (24,7 %).</t>
    </r>
  </si>
  <si>
    <t>Autre scolarité supérieure apprentissage</t>
  </si>
  <si>
    <t>Effectifs niveau 5 1ère année</t>
  </si>
  <si>
    <t>Effectifs niveau 6,7 et 8 1ère année</t>
  </si>
  <si>
    <t xml:space="preserve">Part des filles 2023-2024 (%) </t>
  </si>
  <si>
    <t xml:space="preserve">[3] Origine des apprentis de première année de niveau 5 en 2024-2025 </t>
  </si>
  <si>
    <t>[4] Origine des apprentis de niveaux 6, 7 et 8  en première année en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</si>
</sst>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%"/>
    <numFmt numFmtId="165" formatCode="0.0"/>
    <numFmt numFmtId="166" formatCode="#,##0.0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[$-F800]dddd\,\ mmmm\ dd\,\ yyyy"/>
  </numFmts>
  <fonts count="5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83">
    <xf numFmtId="0" fontId="0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2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3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7" borderId="0" applyNumberFormat="0" applyBorder="0" applyAlignment="0" applyProtection="0"/>
    <xf numFmtId="0" fontId="3" fillId="17" borderId="1"/>
    <xf numFmtId="0" fontId="44" fillId="25" borderId="17" applyNumberFormat="0" applyAlignment="0" applyProtection="0"/>
    <xf numFmtId="0" fontId="19" fillId="18" borderId="2" applyNumberFormat="0" applyAlignment="0" applyProtection="0"/>
    <xf numFmtId="0" fontId="3" fillId="0" borderId="3"/>
    <xf numFmtId="0" fontId="15" fillId="19" borderId="4" applyNumberFormat="0" applyAlignment="0" applyProtection="0"/>
    <xf numFmtId="0" fontId="20" fillId="20" borderId="0">
      <alignment horizontal="center"/>
    </xf>
    <xf numFmtId="0" fontId="21" fillId="20" borderId="0">
      <alignment horizontal="center" vertical="center"/>
    </xf>
    <xf numFmtId="0" fontId="1" fillId="21" borderId="0">
      <alignment horizontal="center" wrapText="1"/>
    </xf>
    <xf numFmtId="0" fontId="9" fillId="20" borderId="0">
      <alignment horizontal="center"/>
    </xf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2" fillId="22" borderId="1" applyBorder="0">
      <protection locked="0"/>
    </xf>
    <xf numFmtId="0" fontId="23" fillId="0" borderId="0" applyNumberFormat="0" applyFill="0" applyBorder="0" applyAlignment="0" applyProtection="0"/>
    <xf numFmtId="0" fontId="14" fillId="20" borderId="3">
      <alignment horizontal="left"/>
    </xf>
    <xf numFmtId="0" fontId="24" fillId="20" borderId="0">
      <alignment horizontal="left"/>
    </xf>
    <xf numFmtId="0" fontId="25" fillId="8" borderId="0" applyNumberFormat="0" applyBorder="0" applyAlignment="0" applyProtection="0"/>
    <xf numFmtId="0" fontId="26" fillId="23" borderId="0">
      <alignment horizontal="right" vertical="top" textRotation="90" wrapText="1"/>
    </xf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4" borderId="2" applyNumberFormat="0" applyAlignment="0" applyProtection="0"/>
    <xf numFmtId="0" fontId="4" fillId="21" borderId="0">
      <alignment horizontal="center"/>
    </xf>
    <xf numFmtId="0" fontId="3" fillId="20" borderId="8">
      <alignment wrapText="1"/>
    </xf>
    <xf numFmtId="0" fontId="32" fillId="20" borderId="9"/>
    <xf numFmtId="0" fontId="32" fillId="20" borderId="10"/>
    <xf numFmtId="0" fontId="3" fillId="20" borderId="11">
      <alignment horizontal="center" wrapText="1"/>
    </xf>
    <xf numFmtId="0" fontId="1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1" fillId="0" borderId="0" applyFont="0" applyFill="0" applyBorder="0" applyAlignment="0" applyProtection="0"/>
    <xf numFmtId="0" fontId="34" fillId="10" borderId="0" applyNumberFormat="0" applyBorder="0" applyAlignment="0" applyProtection="0"/>
    <xf numFmtId="0" fontId="35" fillId="0" borderId="0"/>
    <xf numFmtId="0" fontId="43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43" fillId="0" borderId="0"/>
    <xf numFmtId="0" fontId="36" fillId="18" borderId="13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3" fillId="20" borderId="3"/>
    <xf numFmtId="0" fontId="21" fillId="20" borderId="0">
      <alignment horizontal="right"/>
    </xf>
    <xf numFmtId="0" fontId="37" fillId="24" borderId="0">
      <alignment horizontal="center"/>
    </xf>
    <xf numFmtId="0" fontId="38" fillId="21" borderId="0"/>
    <xf numFmtId="0" fontId="39" fillId="23" borderId="14">
      <alignment horizontal="left" vertical="top" wrapText="1"/>
    </xf>
    <xf numFmtId="0" fontId="39" fillId="23" borderId="15">
      <alignment horizontal="left" vertical="top"/>
    </xf>
    <xf numFmtId="37" fontId="40" fillId="0" borderId="0"/>
    <xf numFmtId="0" fontId="20" fillId="20" borderId="0">
      <alignment horizontal="center"/>
    </xf>
    <xf numFmtId="0" fontId="41" fillId="0" borderId="0" applyNumberFormat="0" applyFill="0" applyBorder="0" applyAlignment="0" applyProtection="0"/>
    <xf numFmtId="0" fontId="7" fillId="20" borderId="0"/>
    <xf numFmtId="0" fontId="42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5" fontId="0" fillId="0" borderId="0" xfId="0" applyNumberFormat="1"/>
    <xf numFmtId="164" fontId="2" fillId="0" borderId="0" xfId="0" applyNumberFormat="1" applyFont="1"/>
    <xf numFmtId="0" fontId="5" fillId="0" borderId="0" xfId="0" applyFont="1"/>
    <xf numFmtId="0" fontId="6" fillId="0" borderId="0" xfId="0" applyFont="1" applyFill="1" applyBorder="1"/>
    <xf numFmtId="0" fontId="5" fillId="0" borderId="0" xfId="0" applyFont="1" applyAlignment="1"/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Fill="1" applyBorder="1"/>
    <xf numFmtId="0" fontId="5" fillId="0" borderId="0" xfId="0" applyFont="1" applyFill="1"/>
    <xf numFmtId="165" fontId="8" fillId="0" borderId="0" xfId="0" applyNumberFormat="1" applyFont="1" applyAlignment="1">
      <alignment horizontal="right"/>
    </xf>
    <xf numFmtId="0" fontId="47" fillId="0" borderId="0" xfId="61" applyFont="1"/>
    <xf numFmtId="0" fontId="1" fillId="0" borderId="0" xfId="59"/>
    <xf numFmtId="171" fontId="47" fillId="0" borderId="0" xfId="59" applyNumberFormat="1" applyFont="1" applyAlignment="1">
      <alignment horizontal="right" wrapText="1"/>
    </xf>
    <xf numFmtId="0" fontId="47" fillId="0" borderId="0" xfId="59" applyFont="1"/>
    <xf numFmtId="0" fontId="1" fillId="0" borderId="0" xfId="59" applyFont="1"/>
    <xf numFmtId="0" fontId="12" fillId="0" borderId="0" xfId="59" applyFont="1" applyAlignment="1">
      <alignment wrapText="1"/>
    </xf>
    <xf numFmtId="0" fontId="3" fillId="0" borderId="0" xfId="59" applyFont="1" applyAlignment="1">
      <alignment wrapText="1"/>
    </xf>
    <xf numFmtId="0" fontId="3" fillId="0" borderId="0" xfId="59" applyFont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" fillId="0" borderId="0" xfId="0" applyFont="1" applyFill="1"/>
    <xf numFmtId="14" fontId="47" fillId="0" borderId="0" xfId="59" applyNumberFormat="1" applyFont="1" applyAlignment="1">
      <alignment horizontal="right" wrapText="1"/>
    </xf>
    <xf numFmtId="0" fontId="48" fillId="0" borderId="21" xfId="80"/>
    <xf numFmtId="0" fontId="1" fillId="0" borderId="0" xfId="61" applyFont="1" applyAlignment="1">
      <alignment horizontal="left" vertical="center" wrapText="1"/>
    </xf>
    <xf numFmtId="0" fontId="13" fillId="0" borderId="0" xfId="51" applyAlignment="1" applyProtection="1">
      <alignment vertical="center" wrapText="1"/>
    </xf>
    <xf numFmtId="0" fontId="12" fillId="0" borderId="0" xfId="0" applyFont="1" applyAlignment="1">
      <alignment horizontal="left"/>
    </xf>
    <xf numFmtId="0" fontId="3" fillId="0" borderId="0" xfId="0" applyFont="1"/>
    <xf numFmtId="0" fontId="10" fillId="0" borderId="0" xfId="0" applyFont="1" applyAlignment="1">
      <alignment horizontal="left"/>
    </xf>
    <xf numFmtId="0" fontId="49" fillId="0" borderId="22" xfId="81" applyAlignment="1">
      <alignment vertical="center" wrapText="1"/>
    </xf>
    <xf numFmtId="0" fontId="4" fillId="0" borderId="0" xfId="59" applyFont="1" applyFill="1" applyAlignment="1">
      <alignment vertical="center" wrapText="1"/>
    </xf>
    <xf numFmtId="0" fontId="4" fillId="0" borderId="0" xfId="59" applyFont="1" applyFill="1" applyAlignment="1">
      <alignment vertical="center"/>
    </xf>
    <xf numFmtId="0" fontId="7" fillId="0" borderId="0" xfId="59" applyFont="1" applyAlignment="1">
      <alignment horizontal="justify" vertical="center" wrapText="1"/>
    </xf>
    <xf numFmtId="0" fontId="7" fillId="0" borderId="0" xfId="59" applyFont="1" applyAlignment="1">
      <alignment horizontal="left" vertical="center" wrapText="1"/>
    </xf>
    <xf numFmtId="0" fontId="4" fillId="0" borderId="0" xfId="59" applyFont="1" applyAlignment="1">
      <alignment horizontal="justify" vertical="center" wrapText="1"/>
    </xf>
    <xf numFmtId="0" fontId="51" fillId="0" borderId="0" xfId="59" applyFont="1" applyAlignment="1">
      <alignment horizontal="justify" vertical="center" wrapText="1"/>
    </xf>
    <xf numFmtId="0" fontId="3" fillId="0" borderId="0" xfId="59" applyFont="1" applyAlignment="1">
      <alignment horizontal="justify" vertical="center" wrapText="1"/>
    </xf>
    <xf numFmtId="0" fontId="4" fillId="0" borderId="0" xfId="59" applyFont="1" applyAlignment="1">
      <alignment vertical="center" wrapText="1"/>
    </xf>
    <xf numFmtId="0" fontId="3" fillId="0" borderId="0" xfId="59" applyFont="1" applyAlignment="1">
      <alignment vertical="center" wrapText="1"/>
    </xf>
    <xf numFmtId="0" fontId="49" fillId="0" borderId="22" xfId="81" applyAlignment="1"/>
    <xf numFmtId="0" fontId="49" fillId="0" borderId="22" xfId="81" applyAlignment="1">
      <alignment horizontal="left"/>
    </xf>
    <xf numFmtId="0" fontId="50" fillId="0" borderId="0" xfId="82" applyBorder="1" applyAlignment="1">
      <alignment horizontal="left"/>
    </xf>
    <xf numFmtId="0" fontId="50" fillId="0" borderId="0" xfId="82" applyBorder="1" applyAlignment="1"/>
    <xf numFmtId="0" fontId="3" fillId="0" borderId="0" xfId="0" applyFont="1" applyBorder="1"/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7" fillId="0" borderId="10" xfId="0" applyFont="1" applyFill="1" applyBorder="1"/>
    <xf numFmtId="0" fontId="7" fillId="0" borderId="10" xfId="0" applyFont="1" applyFill="1" applyBorder="1" applyAlignment="1">
      <alignment horizontal="right"/>
    </xf>
    <xf numFmtId="0" fontId="7" fillId="0" borderId="24" xfId="0" applyFont="1" applyBorder="1"/>
    <xf numFmtId="3" fontId="7" fillId="0" borderId="24" xfId="0" applyNumberFormat="1" applyFont="1" applyBorder="1"/>
    <xf numFmtId="0" fontId="7" fillId="0" borderId="25" xfId="0" quotePrefix="1" applyFont="1" applyFill="1" applyBorder="1" applyAlignment="1">
      <alignment horizontal="right" vertical="center"/>
    </xf>
    <xf numFmtId="3" fontId="7" fillId="0" borderId="25" xfId="0" applyNumberFormat="1" applyFont="1" applyFill="1" applyBorder="1" applyAlignment="1">
      <alignment horizontal="right" vertical="center" wrapText="1"/>
    </xf>
    <xf numFmtId="0" fontId="7" fillId="0" borderId="25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" fillId="0" borderId="16" xfId="0" applyFont="1" applyBorder="1" applyAlignment="1">
      <alignment horizontal="left" vertical="center"/>
    </xf>
    <xf numFmtId="3" fontId="3" fillId="0" borderId="16" xfId="0" applyNumberFormat="1" applyFont="1" applyBorder="1" applyAlignment="1">
      <alignment vertical="center" wrapText="1"/>
    </xf>
    <xf numFmtId="3" fontId="3" fillId="0" borderId="16" xfId="0" applyNumberFormat="1" applyFont="1" applyFill="1" applyBorder="1" applyAlignment="1">
      <alignment vertical="center" wrapText="1"/>
    </xf>
    <xf numFmtId="165" fontId="3" fillId="0" borderId="16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3" fillId="0" borderId="16" xfId="0" quotePrefix="1" applyFont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3" fontId="7" fillId="0" borderId="16" xfId="0" applyNumberFormat="1" applyFont="1" applyFill="1" applyBorder="1" applyAlignment="1">
      <alignment vertical="center" wrapText="1"/>
    </xf>
    <xf numFmtId="165" fontId="7" fillId="0" borderId="16" xfId="0" applyNumberFormat="1" applyFont="1" applyFill="1" applyBorder="1" applyAlignment="1">
      <alignment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6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7" fillId="0" borderId="26" xfId="0" applyFont="1" applyFill="1" applyBorder="1" applyAlignment="1">
      <alignment horizontal="left" vertical="center"/>
    </xf>
    <xf numFmtId="3" fontId="7" fillId="0" borderId="26" xfId="0" applyNumberFormat="1" applyFont="1" applyFill="1" applyBorder="1" applyAlignment="1">
      <alignment vertical="center" wrapText="1"/>
    </xf>
    <xf numFmtId="166" fontId="7" fillId="0" borderId="26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65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vertical="center" wrapText="1"/>
    </xf>
    <xf numFmtId="166" fontId="7" fillId="0" borderId="0" xfId="0" applyNumberFormat="1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165" fontId="3" fillId="0" borderId="20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3" fillId="0" borderId="18" xfId="0" quotePrefix="1" applyFont="1" applyBorder="1" applyAlignment="1">
      <alignment horizontal="left" vertical="center"/>
    </xf>
    <xf numFmtId="0" fontId="7" fillId="0" borderId="30" xfId="0" applyFont="1" applyFill="1" applyBorder="1" applyAlignment="1">
      <alignment vertical="center"/>
    </xf>
    <xf numFmtId="3" fontId="7" fillId="0" borderId="31" xfId="0" applyNumberFormat="1" applyFont="1" applyFill="1" applyBorder="1" applyAlignment="1">
      <alignment horizontal="right" vertical="center"/>
    </xf>
    <xf numFmtId="165" fontId="7" fillId="0" borderId="32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quotePrefix="1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vertical="center"/>
    </xf>
    <xf numFmtId="165" fontId="7" fillId="0" borderId="24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7" fillId="0" borderId="19" xfId="0" applyNumberFormat="1" applyFont="1" applyFill="1" applyBorder="1" applyAlignment="1">
      <alignment vertical="center"/>
    </xf>
    <xf numFmtId="0" fontId="50" fillId="26" borderId="0" xfId="82" applyFill="1" applyBorder="1" applyAlignment="1"/>
    <xf numFmtId="0" fontId="12" fillId="26" borderId="0" xfId="0" applyFont="1" applyFill="1" applyAlignment="1"/>
    <xf numFmtId="0" fontId="7" fillId="0" borderId="0" xfId="0" applyFont="1" applyAlignment="1">
      <alignment horizontal="left" vertical="center"/>
    </xf>
    <xf numFmtId="0" fontId="49" fillId="0" borderId="22" xfId="81" applyAlignment="1"/>
    <xf numFmtId="0" fontId="10" fillId="0" borderId="0" xfId="0" applyFont="1" applyAlignment="1"/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" xfId="21" builtinId="22" customBuiltin="1"/>
    <cellStyle name="Calculation" xfId="22"/>
    <cellStyle name="cell" xfId="23"/>
    <cellStyle name="Check Cell" xfId="24"/>
    <cellStyle name="Col&amp;RowHeadings" xfId="25"/>
    <cellStyle name="ColCodes" xfId="26"/>
    <cellStyle name="ColTitles" xfId="27"/>
    <cellStyle name="column" xfId="28"/>
    <cellStyle name="Comma [0]_B3.1a" xfId="29"/>
    <cellStyle name="Comma 2" xfId="30"/>
    <cellStyle name="Comma_B3.1a" xfId="31"/>
    <cellStyle name="Currency [0]_B3.1a" xfId="32"/>
    <cellStyle name="Currency_B3.1a" xfId="33"/>
    <cellStyle name="DataEntryCells" xfId="34"/>
    <cellStyle name="Explanatory Text" xfId="35"/>
    <cellStyle name="formula" xfId="36"/>
    <cellStyle name="gap" xfId="37"/>
    <cellStyle name="Good" xfId="38"/>
    <cellStyle name="GreyBackground" xfId="39"/>
    <cellStyle name="Heading 1" xfId="40"/>
    <cellStyle name="Heading 2" xfId="41"/>
    <cellStyle name="Heading 3" xfId="42"/>
    <cellStyle name="Heading 4" xfId="43"/>
    <cellStyle name="Hyperlink 2" xfId="44"/>
    <cellStyle name="Input" xfId="45"/>
    <cellStyle name="ISC" xfId="46"/>
    <cellStyle name="level1a" xfId="47"/>
    <cellStyle name="level2" xfId="48"/>
    <cellStyle name="level2a" xfId="49"/>
    <cellStyle name="level3" xfId="50"/>
    <cellStyle name="Lien hypertexte 2" xfId="51"/>
    <cellStyle name="Lien hypertexte 3" xfId="52"/>
    <cellStyle name="Lien hypertexte 4" xfId="53"/>
    <cellStyle name="Linked Cell" xfId="54"/>
    <cellStyle name="Migliaia (0)_conti99" xfId="55"/>
    <cellStyle name="Neutral" xfId="56"/>
    <cellStyle name="Normaali_Y8_Fin02" xfId="57"/>
    <cellStyle name="Normal" xfId="0" builtinId="0"/>
    <cellStyle name="Normal 2" xfId="58"/>
    <cellStyle name="Normal 2 2" xfId="59"/>
    <cellStyle name="Normal 2 3" xfId="60"/>
    <cellStyle name="Normal 2_TC_A1" xfId="61"/>
    <cellStyle name="Normal 3" xfId="62"/>
    <cellStyle name="Normal 3 2" xfId="63"/>
    <cellStyle name="Normal 4" xfId="64"/>
    <cellStyle name="Output" xfId="65"/>
    <cellStyle name="Percent 2" xfId="66"/>
    <cellStyle name="Percent_1 SubOverv.USd" xfId="67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Titre 1" xfId="80" builtinId="16"/>
    <cellStyle name="Titre 2" xfId="81" builtinId="17"/>
    <cellStyle name="Titre 3" xfId="82" builtinId="18"/>
    <cellStyle name="Warning Text" xfId="7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106217993109164E-2"/>
          <c:y val="5.0925925925925923E-2"/>
          <c:w val="0.94712703795237274"/>
          <c:h val="0.85527012248468937"/>
        </c:manualLayout>
      </c:layout>
      <c:lineChart>
        <c:grouping val="standard"/>
        <c:varyColors val="0"/>
        <c:ser>
          <c:idx val="0"/>
          <c:order val="0"/>
          <c:tx>
            <c:strRef>
              <c:f>'5.02 Graphique 1'!$A$6</c:f>
              <c:strCache>
                <c:ptCount val="1"/>
                <c:pt idx="0">
                  <c:v>Niveaux 7 et 8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4.86815095714958E-2"/>
                  <c:y val="4.685819677945662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14D-4D46-9A74-1E55E7AE0C13}"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14D-4D46-9A74-1E55E7AE0C13}"/>
                </c:ext>
              </c:extLst>
            </c:dLbl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CD-4434-AD7A-8F5D83564AE4}"/>
                </c:ext>
              </c:extLst>
            </c:dLbl>
            <c:dLbl>
              <c:idx val="23"/>
              <c:layout>
                <c:manualLayout>
                  <c:x val="5.8639701796233124E-2"/>
                  <c:y val="-0.3009259259259259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108 797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DB-4103-B404-98D4BCD6F3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'5.02 Graphique 1'!$B$5:$J$5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'5.02 Graphique 1'!$B$6:$J$6</c:f>
              <c:numCache>
                <c:formatCode>#,##0</c:formatCode>
                <c:ptCount val="9"/>
                <c:pt idx="0">
                  <c:v>114</c:v>
                </c:pt>
                <c:pt idx="1">
                  <c:v>122</c:v>
                </c:pt>
                <c:pt idx="2">
                  <c:v>134</c:v>
                </c:pt>
                <c:pt idx="3">
                  <c:v>166</c:v>
                </c:pt>
                <c:pt idx="4">
                  <c:v>180</c:v>
                </c:pt>
                <c:pt idx="5">
                  <c:v>180</c:v>
                </c:pt>
                <c:pt idx="6">
                  <c:v>194</c:v>
                </c:pt>
                <c:pt idx="7">
                  <c:v>207</c:v>
                </c:pt>
                <c:pt idx="8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B-4103-B404-98D4BCD6F3A7}"/>
            </c:ext>
          </c:extLst>
        </c:ser>
        <c:ser>
          <c:idx val="1"/>
          <c:order val="1"/>
          <c:tx>
            <c:strRef>
              <c:f>'5.02 Graphique 1'!$A$7</c:f>
              <c:strCache>
                <c:ptCount val="1"/>
                <c:pt idx="0">
                  <c:v>Niveau 6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7.022690617181547E-2"/>
                  <c:y val="-5.224090231964256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14D-4D46-9A74-1E55E7AE0C13}"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4D-4D46-9A74-1E55E7AE0C13}"/>
                </c:ext>
              </c:extLst>
            </c:dLbl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CD-4434-AD7A-8F5D83564AE4}"/>
                </c:ext>
              </c:extLst>
            </c:dLbl>
            <c:dLbl>
              <c:idx val="23"/>
              <c:layout>
                <c:manualLayout>
                  <c:x val="5.9717698154180238E-2"/>
                  <c:y val="-0.2962962962962962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78 994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DB-4103-B404-98D4BCD6F3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'5.02 Graphique 1'!$B$5:$J$5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'5.02 Graphique 1'!$B$7:$J$7</c:f>
              <c:numCache>
                <c:formatCode>#,##0</c:formatCode>
                <c:ptCount val="9"/>
                <c:pt idx="0">
                  <c:v>115</c:v>
                </c:pt>
                <c:pt idx="1">
                  <c:v>116</c:v>
                </c:pt>
                <c:pt idx="2">
                  <c:v>138</c:v>
                </c:pt>
                <c:pt idx="3">
                  <c:v>125</c:v>
                </c:pt>
                <c:pt idx="4">
                  <c:v>144</c:v>
                </c:pt>
                <c:pt idx="5">
                  <c:v>190</c:v>
                </c:pt>
                <c:pt idx="6">
                  <c:v>263</c:v>
                </c:pt>
                <c:pt idx="7">
                  <c:v>356</c:v>
                </c:pt>
                <c:pt idx="8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DB-4103-B404-98D4BCD6F3A7}"/>
            </c:ext>
          </c:extLst>
        </c:ser>
        <c:ser>
          <c:idx val="2"/>
          <c:order val="2"/>
          <c:tx>
            <c:strRef>
              <c:f>'5.02 Graphique 1'!$A$8</c:f>
              <c:strCache>
                <c:ptCount val="1"/>
                <c:pt idx="0">
                  <c:v>Niveau 5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8.2885131917151411E-2"/>
                  <c:y val="-5.67454068241470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14D-4D46-9A74-1E55E7AE0C13}"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14D-4D46-9A74-1E55E7AE0C13}"/>
                </c:ext>
              </c:extLst>
            </c:dLbl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ECD-4434-AD7A-8F5D83564AE4}"/>
                </c:ext>
              </c:extLst>
            </c:dLbl>
            <c:dLbl>
              <c:idx val="23"/>
              <c:layout>
                <c:manualLayout>
                  <c:x val="5.8639701796233124E-2"/>
                  <c:y val="-0.3055555555555555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135 540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DB-4103-B404-98D4BCD6F3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'5.02 Graphique 1'!$B$5:$J$5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'5.02 Graphique 1'!$B$8:$J$8</c:f>
              <c:numCache>
                <c:formatCode>#,##0</c:formatCode>
                <c:ptCount val="9"/>
                <c:pt idx="0">
                  <c:v>193</c:v>
                </c:pt>
                <c:pt idx="1">
                  <c:v>327</c:v>
                </c:pt>
                <c:pt idx="2">
                  <c:v>362</c:v>
                </c:pt>
                <c:pt idx="3">
                  <c:v>381</c:v>
                </c:pt>
                <c:pt idx="4">
                  <c:v>385</c:v>
                </c:pt>
                <c:pt idx="5">
                  <c:v>421</c:v>
                </c:pt>
                <c:pt idx="6">
                  <c:v>435</c:v>
                </c:pt>
                <c:pt idx="7">
                  <c:v>593</c:v>
                </c:pt>
                <c:pt idx="8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DB-4103-B404-98D4BCD6F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304312"/>
        <c:axId val="1"/>
      </c:lineChart>
      <c:catAx>
        <c:axId val="46630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66304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[3] Origine des apprentis de première année de niveau 5 en 2024-2025, </a:t>
            </a:r>
            <a:r>
              <a:rPr lang="fr-F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%</a:t>
            </a:r>
          </a:p>
        </c:rich>
      </c:tx>
      <c:layout>
        <c:manualLayout>
          <c:xMode val="edge"/>
          <c:yMode val="edge"/>
          <c:x val="0.24752487669810505"/>
          <c:y val="2.3255813953488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554482370195971E-2"/>
          <c:y val="0.16860465116279069"/>
          <c:w val="0.93811937879468188"/>
          <c:h val="0.6947674418604651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3366FF">
                <a:alpha val="50000"/>
              </a:srgbClr>
            </a:solidFill>
            <a:ln w="12700">
              <a:noFill/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'5.02 Graphique 3'!$A$6:$A$11</c:f>
              <c:strCache>
                <c:ptCount val="6"/>
                <c:pt idx="0">
                  <c:v>Terminale générale   sous statut scolaire</c:v>
                </c:pt>
                <c:pt idx="1">
                  <c:v>Terminale  technologique  sous statut scolaire</c:v>
                </c:pt>
                <c:pt idx="2">
                  <c:v>Terminale professionnelle sous statut scolaire</c:v>
                </c:pt>
                <c:pt idx="3">
                  <c:v>Scolarité dans le supérieur sous statut scolaire</c:v>
                </c:pt>
                <c:pt idx="4">
                  <c:v>Apprentissage</c:v>
                </c:pt>
                <c:pt idx="5">
                  <c:v>Autres origines (1)</c:v>
                </c:pt>
              </c:strCache>
            </c:strRef>
          </c:cat>
          <c:val>
            <c:numRef>
              <c:f>'5.02 Graphique 3'!$C$6:$C$11</c:f>
              <c:numCache>
                <c:formatCode>0.0</c:formatCode>
                <c:ptCount val="6"/>
                <c:pt idx="0">
                  <c:v>18.487394957983195</c:v>
                </c:pt>
                <c:pt idx="1">
                  <c:v>21.84873949579832</c:v>
                </c:pt>
                <c:pt idx="2">
                  <c:v>3.7815126050420167</c:v>
                </c:pt>
                <c:pt idx="3">
                  <c:v>14.705882352941178</c:v>
                </c:pt>
                <c:pt idx="4">
                  <c:v>5.46218487394958</c:v>
                </c:pt>
                <c:pt idx="5">
                  <c:v>35.714285714285715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B-4983-A335-0951958C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7046616"/>
        <c:axId val="1"/>
      </c:barChart>
      <c:catAx>
        <c:axId val="347046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47046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[4] Origine des apprentis de niveaux 6, 7 et 8 en première année en 2024-2025</a:t>
            </a:r>
            <a:r>
              <a:rPr lang="fr-FR" b="0"/>
              <a:t>, en %</a:t>
            </a:r>
          </a:p>
        </c:rich>
      </c:tx>
      <c:layout>
        <c:manualLayout>
          <c:xMode val="edge"/>
          <c:yMode val="edge"/>
          <c:x val="7.7544386553670852E-2"/>
          <c:y val="3.9111038013198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424897314924301"/>
          <c:y val="0.13600035416758899"/>
          <c:w val="0.4491118243826866"/>
          <c:h val="0.74133526389391635"/>
        </c:manualLayout>
      </c:layout>
      <c:pieChart>
        <c:varyColors val="1"/>
        <c:ser>
          <c:idx val="0"/>
          <c:order val="0"/>
          <c:spPr>
            <a:solidFill>
              <a:srgbClr val="000000"/>
            </a:solidFill>
            <a:ln w="3175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34D-4725-ABEA-3D81CD949C9A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4D-4725-ABEA-3D81CD949C9A}"/>
              </c:ext>
            </c:extLst>
          </c:dPt>
          <c:dPt>
            <c:idx val="2"/>
            <c:bubble3D val="0"/>
            <c:spPr>
              <a:solidFill>
                <a:srgbClr val="A6CAF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34D-4725-ABEA-3D81CD949C9A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4D-4725-ABEA-3D81CD949C9A}"/>
              </c:ext>
            </c:extLst>
          </c:dPt>
          <c:dPt>
            <c:idx val="4"/>
            <c:bubble3D val="0"/>
            <c:spPr>
              <a:solidFill>
                <a:srgbClr val="80808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34D-4725-ABEA-3D81CD949C9A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34D-4725-ABEA-3D81CD949C9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34D-4725-ABEA-3D81CD949C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'5.02 Graphique 4'!$A$6:$A$10</c:f>
              <c:strCache>
                <c:ptCount val="5"/>
                <c:pt idx="0">
                  <c:v>BTS </c:v>
                </c:pt>
                <c:pt idx="1">
                  <c:v>BUT</c:v>
                </c:pt>
                <c:pt idx="2">
                  <c:v>Autre scolarité supérieure</c:v>
                </c:pt>
                <c:pt idx="3">
                  <c:v>Autre scolarité supérieure apprentissage</c:v>
                </c:pt>
                <c:pt idx="4">
                  <c:v>Autres origines (1)</c:v>
                </c:pt>
              </c:strCache>
            </c:strRef>
          </c:cat>
          <c:val>
            <c:numRef>
              <c:f>'5.02 Graphique 4'!$C$6:$C$10</c:f>
              <c:numCache>
                <c:formatCode>0.0</c:formatCode>
                <c:ptCount val="5"/>
                <c:pt idx="0">
                  <c:v>9.8245614035087723</c:v>
                </c:pt>
                <c:pt idx="1">
                  <c:v>1.4035087719298245</c:v>
                </c:pt>
                <c:pt idx="2">
                  <c:v>24.210526315789473</c:v>
                </c:pt>
                <c:pt idx="3">
                  <c:v>38.245614035087719</c:v>
                </c:pt>
                <c:pt idx="4">
                  <c:v>26.315789473684209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4D-4725-ABEA-3D81CD949C9A}"/>
            </c:ext>
          </c:extLst>
        </c:ser>
        <c:ser>
          <c:idx val="1"/>
          <c:order val="1"/>
          <c:spPr>
            <a:solidFill>
              <a:srgbClr val="000000"/>
            </a:solidFill>
            <a:ln w="3175">
              <a:solidFill>
                <a:srgbClr val="FFFFFF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B34D-4725-ABEA-3D81CD949C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B34D-4725-ABEA-3D81CD949C9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B34D-4725-ABEA-3D81CD949C9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B34D-4725-ABEA-3D81CD949C9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B34D-4725-ABEA-3D81CD949C9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B34D-4725-ABEA-3D81CD949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629381526314185"/>
          <c:y val="0.32238262645367766"/>
          <c:w val="0.25916733045185281"/>
          <c:h val="0.409177168780795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11</xdr:row>
      <xdr:rowOff>9525</xdr:rowOff>
    </xdr:from>
    <xdr:to>
      <xdr:col>10</xdr:col>
      <xdr:colOff>0</xdr:colOff>
      <xdr:row>28</xdr:row>
      <xdr:rowOff>76200</xdr:rowOff>
    </xdr:to>
    <xdr:graphicFrame macro="">
      <xdr:nvGraphicFramePr>
        <xdr:cNvPr id="614489" name="Graphique 1">
          <a:extLst>
            <a:ext uri="{FF2B5EF4-FFF2-40B4-BE49-F238E27FC236}">
              <a16:creationId xmlns:a16="http://schemas.microsoft.com/office/drawing/2014/main" id="{00000000-0008-0000-0100-00005960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19050</xdr:rowOff>
    </xdr:from>
    <xdr:to>
      <xdr:col>7</xdr:col>
      <xdr:colOff>0</xdr:colOff>
      <xdr:row>37</xdr:row>
      <xdr:rowOff>57150</xdr:rowOff>
    </xdr:to>
    <xdr:graphicFrame macro="">
      <xdr:nvGraphicFramePr>
        <xdr:cNvPr id="1284" name="Chart 2">
          <a:extLst>
            <a:ext uri="{FF2B5EF4-FFF2-40B4-BE49-F238E27FC236}">
              <a16:creationId xmlns:a16="http://schemas.microsoft.com/office/drawing/2014/main" id="{00000000-0008-0000-0300-00000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0.25803</cdr:x>
      <cdr:y>0.27837</cdr:y>
    </cdr:from>
    <cdr:to>
      <cdr:x>0.2679</cdr:x>
      <cdr:y>0.3393</cdr:y>
    </cdr:to>
    <cdr:sp macro="" textlink="">
      <cdr:nvSpPr>
        <cdr:cNvPr id="2049" name="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1471" y="917920"/>
          <a:ext cx="76105" cy="200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0.36766</cdr:x>
      <cdr:y>0.1752</cdr:y>
    </cdr:from>
    <cdr:to>
      <cdr:x>0.37753</cdr:x>
      <cdr:y>0.23613</cdr:y>
    </cdr:to>
    <cdr:sp macro="" textlink="">
      <cdr:nvSpPr>
        <cdr:cNvPr id="2050" name="Texte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6234" y="578890"/>
          <a:ext cx="76105" cy="200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0.49432</cdr:x>
      <cdr:y>0.13514</cdr:y>
    </cdr:from>
    <cdr:to>
      <cdr:x>0.5042</cdr:x>
      <cdr:y>0.19607</cdr:y>
    </cdr:to>
    <cdr:sp macro="" textlink="">
      <cdr:nvSpPr>
        <cdr:cNvPr id="2051" name="Texte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2277" y="447266"/>
          <a:ext cx="76105" cy="200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0.7116</cdr:x>
      <cdr:y>0.25967</cdr:y>
    </cdr:from>
    <cdr:to>
      <cdr:x>0.72148</cdr:x>
      <cdr:y>0.32061</cdr:y>
    </cdr:to>
    <cdr:sp macro="" textlink="">
      <cdr:nvSpPr>
        <cdr:cNvPr id="2053" name="Texte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6582" y="856496"/>
          <a:ext cx="76105" cy="200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0.83333</cdr:x>
      <cdr:y>0.34561</cdr:y>
    </cdr:from>
    <cdr:to>
      <cdr:x>0.86543</cdr:x>
      <cdr:y>0.3978</cdr:y>
    </cdr:to>
    <cdr:sp macro="" textlink="">
      <cdr:nvSpPr>
        <cdr:cNvPr id="2054" name="Texte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24573" y="1138888"/>
          <a:ext cx="247340" cy="171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0.54395</cdr:x>
      <cdr:y>0.71221</cdr:y>
    </cdr:from>
    <cdr:to>
      <cdr:x>0.62912</cdr:x>
      <cdr:y>0.8343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771859" y="2333627"/>
          <a:ext cx="590592" cy="400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fr-FR" sz="800" i="1">
              <a:latin typeface="Arial" panose="020B0604020202020204" pitchFamily="34" charset="0"/>
              <a:cs typeface="Arial" panose="020B0604020202020204" pitchFamily="34" charset="0"/>
            </a:rPr>
            <a:t>dont</a:t>
          </a:r>
        </a:p>
        <a:p xmlns:a="http://schemas.openxmlformats.org/drawingml/2006/main">
          <a:pPr algn="ctr"/>
          <a:r>
            <a:rPr lang="fr-FR" sz="800" i="1">
              <a:latin typeface="Arial" panose="020B0604020202020204" pitchFamily="34" charset="0"/>
              <a:cs typeface="Arial" panose="020B0604020202020204" pitchFamily="34" charset="0"/>
            </a:rPr>
            <a:t> BTS : 11,8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123825</xdr:rowOff>
    </xdr:from>
    <xdr:to>
      <xdr:col>7</xdr:col>
      <xdr:colOff>581025</xdr:colOff>
      <xdr:row>37</xdr:row>
      <xdr:rowOff>47625</xdr:rowOff>
    </xdr:to>
    <xdr:graphicFrame macro="">
      <xdr:nvGraphicFramePr>
        <xdr:cNvPr id="5376" name="Chart 1">
          <a:extLst>
            <a:ext uri="{FF2B5EF4-FFF2-40B4-BE49-F238E27FC236}">
              <a16:creationId xmlns:a16="http://schemas.microsoft.com/office/drawing/2014/main" id="{00000000-0008-0000-0400-000000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0.7777</cdr:x>
      <cdr:y>0.36202</cdr:y>
    </cdr:from>
    <cdr:to>
      <cdr:x>0.85198</cdr:x>
      <cdr:y>0.40996</cdr:y>
    </cdr:to>
    <cdr:sp macro="" textlink="">
      <cdr:nvSpPr>
        <cdr:cNvPr id="6146" name="Texte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5868" y="1299713"/>
          <a:ext cx="438674" cy="171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0.40702</cdr:x>
      <cdr:y>0.92635</cdr:y>
    </cdr:from>
    <cdr:to>
      <cdr:x>0.41981</cdr:x>
      <cdr:y>0.97964</cdr:y>
    </cdr:to>
    <cdr:sp macro="" textlink="">
      <cdr:nvSpPr>
        <cdr:cNvPr id="6147" name="Texte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6856" y="3320809"/>
          <a:ext cx="75534" cy="190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A99"/>
  <sheetViews>
    <sheetView showGridLines="0" zoomScaleNormal="100" zoomScaleSheetLayoutView="110" workbookViewId="0">
      <selection activeCell="A19" sqref="A19"/>
    </sheetView>
  </sheetViews>
  <sheetFormatPr baseColWidth="10" defaultRowHeight="12.75" x14ac:dyDescent="0.2"/>
  <cols>
    <col min="1" max="1" width="90.7109375" style="17" customWidth="1"/>
    <col min="2" max="16384" width="11.42578125" style="17"/>
  </cols>
  <sheetData>
    <row r="1" spans="1:1" x14ac:dyDescent="0.2">
      <c r="A1" s="16" t="s">
        <v>46</v>
      </c>
    </row>
    <row r="2" spans="1:1" x14ac:dyDescent="0.2">
      <c r="A2" s="18" t="s">
        <v>42</v>
      </c>
    </row>
    <row r="3" spans="1:1" x14ac:dyDescent="0.2">
      <c r="A3" s="28">
        <v>46105</v>
      </c>
    </row>
    <row r="4" spans="1:1" ht="20.25" thickBot="1" x14ac:dyDescent="0.35">
      <c r="A4" s="29" t="s">
        <v>43</v>
      </c>
    </row>
    <row r="5" spans="1:1" ht="13.5" thickTop="1" x14ac:dyDescent="0.2"/>
    <row r="6" spans="1:1" ht="25.5" x14ac:dyDescent="0.2">
      <c r="A6" s="30" t="s">
        <v>44</v>
      </c>
    </row>
    <row r="7" spans="1:1" x14ac:dyDescent="0.2">
      <c r="A7" s="31" t="s">
        <v>45</v>
      </c>
    </row>
    <row r="10" spans="1:1" ht="17.25" thickBot="1" x14ac:dyDescent="0.25">
      <c r="A10" s="35" t="s">
        <v>49</v>
      </c>
    </row>
    <row r="11" spans="1:1" ht="13.5" thickTop="1" x14ac:dyDescent="0.2">
      <c r="A11" s="19"/>
    </row>
    <row r="12" spans="1:1" x14ac:dyDescent="0.2">
      <c r="A12" s="19"/>
    </row>
    <row r="13" spans="1:1" x14ac:dyDescent="0.2">
      <c r="A13" s="19"/>
    </row>
    <row r="14" spans="1:1" s="20" customFormat="1" x14ac:dyDescent="0.2"/>
    <row r="15" spans="1:1" s="20" customFormat="1" x14ac:dyDescent="0.2">
      <c r="A15" s="36" t="s">
        <v>29</v>
      </c>
    </row>
    <row r="16" spans="1:1" s="20" customFormat="1" x14ac:dyDescent="0.2">
      <c r="A16" s="21" t="s">
        <v>7</v>
      </c>
    </row>
    <row r="17" spans="1:1" s="20" customFormat="1" x14ac:dyDescent="0.2">
      <c r="A17" s="21" t="s">
        <v>12</v>
      </c>
    </row>
    <row r="18" spans="1:1" s="20" customFormat="1" x14ac:dyDescent="0.2">
      <c r="A18" s="21" t="s">
        <v>71</v>
      </c>
    </row>
    <row r="19" spans="1:1" s="20" customFormat="1" x14ac:dyDescent="0.2">
      <c r="A19" s="21" t="s">
        <v>72</v>
      </c>
    </row>
    <row r="20" spans="1:1" s="20" customFormat="1" x14ac:dyDescent="0.2">
      <c r="A20" s="21"/>
    </row>
    <row r="21" spans="1:1" s="20" customFormat="1" x14ac:dyDescent="0.2">
      <c r="A21" s="21"/>
    </row>
    <row r="22" spans="1:1" s="20" customFormat="1" x14ac:dyDescent="0.2">
      <c r="A22" s="21"/>
    </row>
    <row r="23" spans="1:1" s="20" customFormat="1" x14ac:dyDescent="0.2">
      <c r="A23" s="21"/>
    </row>
    <row r="24" spans="1:1" s="20" customFormat="1" ht="35.1" customHeight="1" x14ac:dyDescent="0.2">
      <c r="A24" s="37" t="s">
        <v>30</v>
      </c>
    </row>
    <row r="25" spans="1:1" s="20" customFormat="1" ht="22.5" x14ac:dyDescent="0.2">
      <c r="A25" s="38" t="s">
        <v>54</v>
      </c>
    </row>
    <row r="26" spans="1:1" s="20" customFormat="1" x14ac:dyDescent="0.2">
      <c r="A26" s="38" t="s">
        <v>55</v>
      </c>
    </row>
    <row r="27" spans="1:1" s="20" customFormat="1" ht="22.5" x14ac:dyDescent="0.2">
      <c r="A27" s="39" t="s">
        <v>56</v>
      </c>
    </row>
    <row r="28" spans="1:1" s="20" customFormat="1" ht="35.1" customHeight="1" x14ac:dyDescent="0.2">
      <c r="A28" s="40" t="s">
        <v>31</v>
      </c>
    </row>
    <row r="29" spans="1:1" s="20" customFormat="1" x14ac:dyDescent="0.2">
      <c r="A29" s="41" t="s">
        <v>57</v>
      </c>
    </row>
    <row r="30" spans="1:1" s="20" customFormat="1" x14ac:dyDescent="0.2">
      <c r="A30" s="42" t="s">
        <v>32</v>
      </c>
    </row>
    <row r="31" spans="1:1" s="20" customFormat="1" ht="35.1" customHeight="1" x14ac:dyDescent="0.2">
      <c r="A31" s="43" t="s">
        <v>33</v>
      </c>
    </row>
    <row r="32" spans="1:1" s="20" customFormat="1" x14ac:dyDescent="0.2">
      <c r="A32" s="44" t="s">
        <v>34</v>
      </c>
    </row>
    <row r="33" spans="1:1" s="20" customFormat="1" x14ac:dyDescent="0.2"/>
    <row r="34" spans="1:1" s="20" customFormat="1" ht="22.5" x14ac:dyDescent="0.2">
      <c r="A34" s="22" t="s">
        <v>35</v>
      </c>
    </row>
    <row r="35" spans="1:1" s="20" customFormat="1" x14ac:dyDescent="0.2">
      <c r="A35" s="23"/>
    </row>
    <row r="36" spans="1:1" s="20" customFormat="1" x14ac:dyDescent="0.2">
      <c r="A36" s="37" t="s">
        <v>36</v>
      </c>
    </row>
    <row r="37" spans="1:1" s="20" customFormat="1" x14ac:dyDescent="0.2">
      <c r="A37" s="23"/>
    </row>
    <row r="38" spans="1:1" s="20" customFormat="1" x14ac:dyDescent="0.2">
      <c r="A38" s="23" t="s">
        <v>37</v>
      </c>
    </row>
    <row r="39" spans="1:1" s="20" customFormat="1" x14ac:dyDescent="0.2">
      <c r="A39" s="23" t="s">
        <v>38</v>
      </c>
    </row>
    <row r="40" spans="1:1" s="20" customFormat="1" x14ac:dyDescent="0.2">
      <c r="A40" s="23" t="s">
        <v>39</v>
      </c>
    </row>
    <row r="41" spans="1:1" s="20" customFormat="1" x14ac:dyDescent="0.2">
      <c r="A41" s="23" t="s">
        <v>40</v>
      </c>
    </row>
    <row r="42" spans="1:1" s="20" customFormat="1" x14ac:dyDescent="0.2"/>
    <row r="43" spans="1:1" s="20" customFormat="1" x14ac:dyDescent="0.2"/>
    <row r="44" spans="1:1" s="20" customFormat="1" x14ac:dyDescent="0.2"/>
    <row r="45" spans="1:1" s="20" customFormat="1" x14ac:dyDescent="0.2"/>
    <row r="46" spans="1:1" x14ac:dyDescent="0.2">
      <c r="A46" s="20"/>
    </row>
    <row r="47" spans="1:1" x14ac:dyDescent="0.2">
      <c r="A47" s="20"/>
    </row>
    <row r="48" spans="1:1" x14ac:dyDescent="0.2">
      <c r="A48" s="20"/>
    </row>
    <row r="49" spans="1:1" x14ac:dyDescent="0.2">
      <c r="A49" s="20"/>
    </row>
    <row r="50" spans="1:1" x14ac:dyDescent="0.2">
      <c r="A50" s="20"/>
    </row>
    <row r="51" spans="1:1" x14ac:dyDescent="0.2">
      <c r="A51" s="20"/>
    </row>
    <row r="52" spans="1:1" x14ac:dyDescent="0.2">
      <c r="A52" s="20"/>
    </row>
    <row r="53" spans="1:1" x14ac:dyDescent="0.2">
      <c r="A53" s="20"/>
    </row>
    <row r="54" spans="1:1" x14ac:dyDescent="0.2">
      <c r="A54" s="20"/>
    </row>
    <row r="55" spans="1:1" x14ac:dyDescent="0.2">
      <c r="A55" s="20"/>
    </row>
    <row r="56" spans="1:1" x14ac:dyDescent="0.2">
      <c r="A56" s="20"/>
    </row>
    <row r="57" spans="1:1" x14ac:dyDescent="0.2">
      <c r="A57" s="20"/>
    </row>
    <row r="58" spans="1:1" x14ac:dyDescent="0.2">
      <c r="A58" s="20"/>
    </row>
    <row r="59" spans="1:1" x14ac:dyDescent="0.2">
      <c r="A59" s="20"/>
    </row>
    <row r="60" spans="1:1" x14ac:dyDescent="0.2">
      <c r="A60" s="20"/>
    </row>
    <row r="61" spans="1:1" x14ac:dyDescent="0.2">
      <c r="A61" s="20"/>
    </row>
    <row r="62" spans="1:1" x14ac:dyDescent="0.2">
      <c r="A62" s="20"/>
    </row>
    <row r="63" spans="1:1" x14ac:dyDescent="0.2">
      <c r="A63" s="20"/>
    </row>
    <row r="64" spans="1:1" x14ac:dyDescent="0.2">
      <c r="A64" s="20"/>
    </row>
    <row r="65" spans="1:1" x14ac:dyDescent="0.2">
      <c r="A65" s="20"/>
    </row>
    <row r="66" spans="1:1" x14ac:dyDescent="0.2">
      <c r="A66" s="20"/>
    </row>
    <row r="67" spans="1:1" x14ac:dyDescent="0.2">
      <c r="A67" s="20"/>
    </row>
    <row r="68" spans="1:1" x14ac:dyDescent="0.2">
      <c r="A68" s="20"/>
    </row>
    <row r="69" spans="1:1" x14ac:dyDescent="0.2">
      <c r="A69" s="20"/>
    </row>
    <row r="70" spans="1:1" x14ac:dyDescent="0.2">
      <c r="A70" s="20"/>
    </row>
    <row r="71" spans="1:1" x14ac:dyDescent="0.2">
      <c r="A71" s="20"/>
    </row>
    <row r="72" spans="1:1" x14ac:dyDescent="0.2">
      <c r="A72" s="20"/>
    </row>
    <row r="73" spans="1:1" x14ac:dyDescent="0.2">
      <c r="A73" s="20"/>
    </row>
    <row r="74" spans="1:1" x14ac:dyDescent="0.2">
      <c r="A74" s="20"/>
    </row>
    <row r="75" spans="1:1" x14ac:dyDescent="0.2">
      <c r="A75" s="20"/>
    </row>
    <row r="76" spans="1:1" x14ac:dyDescent="0.2">
      <c r="A76" s="20"/>
    </row>
    <row r="77" spans="1:1" x14ac:dyDescent="0.2">
      <c r="A77" s="20"/>
    </row>
    <row r="78" spans="1:1" x14ac:dyDescent="0.2">
      <c r="A78" s="20"/>
    </row>
    <row r="79" spans="1:1" x14ac:dyDescent="0.2">
      <c r="A79" s="20"/>
    </row>
    <row r="80" spans="1:1" x14ac:dyDescent="0.2">
      <c r="A80" s="20"/>
    </row>
    <row r="81" spans="1:1" x14ac:dyDescent="0.2">
      <c r="A81" s="20"/>
    </row>
    <row r="82" spans="1:1" x14ac:dyDescent="0.2">
      <c r="A82" s="20"/>
    </row>
    <row r="83" spans="1:1" x14ac:dyDescent="0.2">
      <c r="A83" s="20"/>
    </row>
    <row r="84" spans="1:1" x14ac:dyDescent="0.2">
      <c r="A84" s="20"/>
    </row>
    <row r="85" spans="1:1" x14ac:dyDescent="0.2">
      <c r="A85" s="20"/>
    </row>
    <row r="86" spans="1:1" x14ac:dyDescent="0.2">
      <c r="A86" s="20"/>
    </row>
    <row r="87" spans="1:1" x14ac:dyDescent="0.2">
      <c r="A87" s="20"/>
    </row>
    <row r="88" spans="1:1" x14ac:dyDescent="0.2">
      <c r="A88" s="20"/>
    </row>
    <row r="89" spans="1:1" x14ac:dyDescent="0.2">
      <c r="A89" s="20"/>
    </row>
    <row r="90" spans="1:1" x14ac:dyDescent="0.2">
      <c r="A90" s="20"/>
    </row>
    <row r="91" spans="1:1" x14ac:dyDescent="0.2">
      <c r="A91" s="20"/>
    </row>
    <row r="92" spans="1:1" x14ac:dyDescent="0.2">
      <c r="A92" s="20"/>
    </row>
    <row r="93" spans="1:1" x14ac:dyDescent="0.2">
      <c r="A93" s="20"/>
    </row>
    <row r="94" spans="1:1" x14ac:dyDescent="0.2">
      <c r="A94" s="20"/>
    </row>
    <row r="95" spans="1:1" x14ac:dyDescent="0.2">
      <c r="A95" s="20"/>
    </row>
    <row r="96" spans="1:1" x14ac:dyDescent="0.2">
      <c r="A96" s="20"/>
    </row>
    <row r="97" spans="1:1" x14ac:dyDescent="0.2">
      <c r="A97" s="20"/>
    </row>
    <row r="98" spans="1:1" x14ac:dyDescent="0.2">
      <c r="A98" s="20"/>
    </row>
    <row r="99" spans="1:1" x14ac:dyDescent="0.2">
      <c r="A99" s="20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J32"/>
  <sheetViews>
    <sheetView showGridLines="0" topLeftCell="A2" workbookViewId="0">
      <selection activeCell="I10" sqref="I10"/>
    </sheetView>
  </sheetViews>
  <sheetFormatPr baseColWidth="10" defaultRowHeight="12.75" x14ac:dyDescent="0.2"/>
  <sheetData>
    <row r="1" spans="1:10" ht="17.25" thickBot="1" x14ac:dyDescent="0.3">
      <c r="A1" s="45" t="str">
        <f>'5.02 Notice'!A10</f>
        <v>5.02 L’apprentissage dans le supérieur</v>
      </c>
    </row>
    <row r="2" spans="1:10" ht="13.5" thickTop="1" x14ac:dyDescent="0.2"/>
    <row r="3" spans="1:10" ht="15" x14ac:dyDescent="0.25">
      <c r="A3" s="47" t="str">
        <f>'5.02 Notice'!A16</f>
        <v>[1] Évolution des effectifs d'apprentis préparant un diplôme de l'enseignement supérieur</v>
      </c>
    </row>
    <row r="5" spans="1:10" s="27" customFormat="1" x14ac:dyDescent="0.2">
      <c r="A5" s="52"/>
      <c r="B5" s="52">
        <v>2016</v>
      </c>
      <c r="C5" s="52">
        <v>2017</v>
      </c>
      <c r="D5" s="52">
        <v>2018</v>
      </c>
      <c r="E5" s="52">
        <v>2019</v>
      </c>
      <c r="F5" s="52">
        <v>2020</v>
      </c>
      <c r="G5" s="52">
        <v>2021</v>
      </c>
      <c r="H5" s="53">
        <v>2022</v>
      </c>
      <c r="I5" s="52">
        <v>2023</v>
      </c>
      <c r="J5" s="53">
        <v>2024</v>
      </c>
    </row>
    <row r="6" spans="1:10" x14ac:dyDescent="0.2">
      <c r="A6" s="49" t="s">
        <v>19</v>
      </c>
      <c r="B6" s="50">
        <v>114</v>
      </c>
      <c r="C6" s="50">
        <v>122</v>
      </c>
      <c r="D6" s="50">
        <v>134</v>
      </c>
      <c r="E6" s="50">
        <v>166</v>
      </c>
      <c r="F6" s="50">
        <v>180</v>
      </c>
      <c r="G6" s="50">
        <v>180</v>
      </c>
      <c r="H6" s="51">
        <v>194</v>
      </c>
      <c r="I6" s="51">
        <v>207</v>
      </c>
      <c r="J6" s="51">
        <v>219</v>
      </c>
    </row>
    <row r="7" spans="1:10" x14ac:dyDescent="0.2">
      <c r="A7" s="49" t="s">
        <v>18</v>
      </c>
      <c r="B7" s="50">
        <v>115</v>
      </c>
      <c r="C7" s="50">
        <v>116</v>
      </c>
      <c r="D7" s="50">
        <v>138</v>
      </c>
      <c r="E7" s="50">
        <v>125</v>
      </c>
      <c r="F7" s="50">
        <v>144</v>
      </c>
      <c r="G7" s="50">
        <v>190</v>
      </c>
      <c r="H7" s="51">
        <v>263</v>
      </c>
      <c r="I7" s="51">
        <v>356</v>
      </c>
      <c r="J7" s="51">
        <v>410</v>
      </c>
    </row>
    <row r="8" spans="1:10" x14ac:dyDescent="0.2">
      <c r="A8" s="49" t="s">
        <v>17</v>
      </c>
      <c r="B8" s="50">
        <v>193</v>
      </c>
      <c r="C8" s="50">
        <v>327</v>
      </c>
      <c r="D8" s="50">
        <v>362</v>
      </c>
      <c r="E8" s="50">
        <v>381</v>
      </c>
      <c r="F8" s="50">
        <v>385</v>
      </c>
      <c r="G8" s="50">
        <v>421</v>
      </c>
      <c r="H8" s="50">
        <v>435</v>
      </c>
      <c r="I8" s="50">
        <v>593</v>
      </c>
      <c r="J8" s="51">
        <v>519</v>
      </c>
    </row>
    <row r="9" spans="1:10" s="33" customFormat="1" ht="11.25" x14ac:dyDescent="0.2">
      <c r="A9" s="54"/>
      <c r="B9" s="55">
        <f>SUM(B6:B8)</f>
        <v>422</v>
      </c>
      <c r="C9" s="55">
        <f>SUM(C6:C8)</f>
        <v>565</v>
      </c>
      <c r="D9" s="55">
        <f>SUM(D6:D8)</f>
        <v>634</v>
      </c>
      <c r="E9" s="55">
        <f>SUM(E6:E8)</f>
        <v>672</v>
      </c>
      <c r="F9" s="55">
        <f>SUM(F6:F8)</f>
        <v>709</v>
      </c>
      <c r="G9" s="55">
        <f t="shared" ref="G9:J9" si="0">SUM(G6:G8)</f>
        <v>791</v>
      </c>
      <c r="H9" s="55">
        <f t="shared" si="0"/>
        <v>892</v>
      </c>
      <c r="I9" s="55">
        <f t="shared" si="0"/>
        <v>1156</v>
      </c>
      <c r="J9" s="55">
        <f t="shared" si="0"/>
        <v>1148</v>
      </c>
    </row>
    <row r="10" spans="1:10" x14ac:dyDescent="0.2">
      <c r="I10" s="15"/>
    </row>
    <row r="30" spans="1:1" x14ac:dyDescent="0.2">
      <c r="A30" s="24" t="s">
        <v>41</v>
      </c>
    </row>
    <row r="31" spans="1:1" x14ac:dyDescent="0.2">
      <c r="A31" s="6"/>
    </row>
    <row r="32" spans="1:1" x14ac:dyDescent="0.2">
      <c r="A32" s="13" t="s">
        <v>28</v>
      </c>
    </row>
  </sheetData>
  <pageMargins left="0.7" right="0.7" top="0.75" bottom="0.75" header="0.3" footer="0.3"/>
  <pageSetup paperSize="9" orientation="landscape" r:id="rId1"/>
  <ignoredErrors>
    <ignoredError sqref="B9:J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29"/>
  <sheetViews>
    <sheetView showGridLines="0" zoomScaleNormal="100" workbookViewId="0">
      <selection activeCell="K20" sqref="K20"/>
    </sheetView>
  </sheetViews>
  <sheetFormatPr baseColWidth="10" defaultRowHeight="12.75" x14ac:dyDescent="0.2"/>
  <cols>
    <col min="1" max="1" width="16.140625" customWidth="1"/>
    <col min="2" max="11" width="8.7109375" style="8" customWidth="1"/>
    <col min="12" max="12" width="7.140625" customWidth="1"/>
    <col min="13" max="13" width="9" customWidth="1"/>
  </cols>
  <sheetData>
    <row r="1" spans="1:14" ht="17.25" thickBot="1" x14ac:dyDescent="0.3">
      <c r="A1" s="45" t="str">
        <f>'5.02 Notice'!A10</f>
        <v>5.02 L’apprentissage dans le supérieur</v>
      </c>
    </row>
    <row r="2" spans="1:14" ht="13.5" thickTop="1" x14ac:dyDescent="0.2">
      <c r="C2" s="10"/>
      <c r="D2" s="10"/>
      <c r="E2" s="10"/>
      <c r="F2" s="10"/>
      <c r="G2" s="10"/>
      <c r="H2" s="25"/>
      <c r="I2" s="32"/>
      <c r="J2" s="32"/>
    </row>
    <row r="3" spans="1:14" ht="15" x14ac:dyDescent="0.25">
      <c r="A3" s="48" t="str">
        <f>'5.02 Notice'!A17</f>
        <v>[2] Évolution des effectifs d'apprentis préparant un diplôme de l'enseignement supérieur</v>
      </c>
      <c r="B3" s="26"/>
      <c r="C3" s="26"/>
      <c r="D3" s="26"/>
      <c r="E3" s="26"/>
    </row>
    <row r="4" spans="1:14" ht="15" customHeight="1" x14ac:dyDescent="0.2">
      <c r="A4" s="1"/>
    </row>
    <row r="5" spans="1:14" s="59" customFormat="1" ht="33.75" customHeight="1" x14ac:dyDescent="0.2">
      <c r="A5" s="56"/>
      <c r="B5" s="57" t="s">
        <v>58</v>
      </c>
      <c r="C5" s="57" t="s">
        <v>59</v>
      </c>
      <c r="D5" s="57" t="s">
        <v>8</v>
      </c>
      <c r="E5" s="57" t="s">
        <v>13</v>
      </c>
      <c r="F5" s="57" t="s">
        <v>14</v>
      </c>
      <c r="G5" s="57" t="s">
        <v>20</v>
      </c>
      <c r="H5" s="57" t="s">
        <v>52</v>
      </c>
      <c r="I5" s="57" t="s">
        <v>51</v>
      </c>
      <c r="J5" s="57" t="s">
        <v>61</v>
      </c>
      <c r="K5" s="58" t="s">
        <v>70</v>
      </c>
    </row>
    <row r="6" spans="1:14" s="64" customFormat="1" ht="14.25" customHeight="1" x14ac:dyDescent="0.2">
      <c r="A6" s="60" t="s">
        <v>6</v>
      </c>
      <c r="B6" s="61">
        <v>218</v>
      </c>
      <c r="C6" s="62">
        <v>245</v>
      </c>
      <c r="D6" s="62">
        <v>250</v>
      </c>
      <c r="E6" s="62">
        <v>274</v>
      </c>
      <c r="F6" s="62">
        <v>282</v>
      </c>
      <c r="G6" s="62">
        <v>286</v>
      </c>
      <c r="H6" s="62">
        <v>295</v>
      </c>
      <c r="I6" s="62">
        <v>380</v>
      </c>
      <c r="J6" s="62">
        <v>405</v>
      </c>
      <c r="K6" s="63">
        <f>205/J6*100</f>
        <v>50.617283950617285</v>
      </c>
      <c r="M6" s="65"/>
      <c r="N6" s="65"/>
    </row>
    <row r="7" spans="1:14" s="64" customFormat="1" ht="14.25" customHeight="1" x14ac:dyDescent="0.2">
      <c r="A7" s="60" t="s">
        <v>47</v>
      </c>
      <c r="B7" s="61">
        <v>67</v>
      </c>
      <c r="C7" s="62">
        <v>49</v>
      </c>
      <c r="D7" s="62">
        <v>69</v>
      </c>
      <c r="E7" s="62">
        <v>67</v>
      </c>
      <c r="F7" s="62">
        <v>65</v>
      </c>
      <c r="G7" s="62">
        <v>73</v>
      </c>
      <c r="H7" s="62">
        <v>72</v>
      </c>
      <c r="I7" s="62">
        <v>64</v>
      </c>
      <c r="J7" s="62">
        <v>49</v>
      </c>
      <c r="K7" s="63">
        <f>44/J7*100</f>
        <v>89.795918367346943</v>
      </c>
      <c r="M7" s="65"/>
      <c r="N7" s="65"/>
    </row>
    <row r="8" spans="1:14" s="64" customFormat="1" ht="14.25" customHeight="1" x14ac:dyDescent="0.2">
      <c r="A8" s="66" t="s">
        <v>21</v>
      </c>
      <c r="B8" s="61">
        <v>47</v>
      </c>
      <c r="C8" s="62">
        <v>33</v>
      </c>
      <c r="D8" s="62">
        <v>43</v>
      </c>
      <c r="E8" s="62">
        <v>40</v>
      </c>
      <c r="F8" s="62">
        <v>38</v>
      </c>
      <c r="G8" s="62">
        <v>62</v>
      </c>
      <c r="H8" s="62">
        <v>68</v>
      </c>
      <c r="I8" s="62">
        <v>149</v>
      </c>
      <c r="J8" s="62">
        <v>65</v>
      </c>
      <c r="K8" s="63">
        <f>37/J8*100</f>
        <v>56.92307692307692</v>
      </c>
      <c r="M8" s="65"/>
      <c r="N8" s="65"/>
    </row>
    <row r="9" spans="1:14" s="64" customFormat="1" ht="14.25" customHeight="1" x14ac:dyDescent="0.2">
      <c r="A9" s="67" t="s">
        <v>22</v>
      </c>
      <c r="B9" s="68">
        <f>SUM(B6:B8)</f>
        <v>332</v>
      </c>
      <c r="C9" s="68">
        <f t="shared" ref="C9:H9" si="0">SUM(C6:C8)</f>
        <v>327</v>
      </c>
      <c r="D9" s="68">
        <f t="shared" si="0"/>
        <v>362</v>
      </c>
      <c r="E9" s="68">
        <f t="shared" si="0"/>
        <v>381</v>
      </c>
      <c r="F9" s="68">
        <f t="shared" si="0"/>
        <v>385</v>
      </c>
      <c r="G9" s="68">
        <f t="shared" si="0"/>
        <v>421</v>
      </c>
      <c r="H9" s="68">
        <f t="shared" si="0"/>
        <v>435</v>
      </c>
      <c r="I9" s="68">
        <f>SUM(I6:I8)</f>
        <v>593</v>
      </c>
      <c r="J9" s="68">
        <f>SUM(J6:J8)</f>
        <v>519</v>
      </c>
      <c r="K9" s="69">
        <f>286/J9*100</f>
        <v>55.105973025048172</v>
      </c>
      <c r="L9" s="65"/>
      <c r="M9" s="65"/>
      <c r="N9" s="65"/>
    </row>
    <row r="10" spans="1:14" s="64" customFormat="1" ht="14.25" customHeight="1" x14ac:dyDescent="0.2">
      <c r="A10" s="60" t="s">
        <v>1</v>
      </c>
      <c r="B10" s="61">
        <v>95</v>
      </c>
      <c r="C10" s="62">
        <v>104</v>
      </c>
      <c r="D10" s="62">
        <v>128</v>
      </c>
      <c r="E10" s="62">
        <v>105</v>
      </c>
      <c r="F10" s="62">
        <v>128</v>
      </c>
      <c r="G10" s="62">
        <v>137</v>
      </c>
      <c r="H10" s="62">
        <v>156</v>
      </c>
      <c r="I10" s="62">
        <v>38</v>
      </c>
      <c r="J10" s="62">
        <v>50</v>
      </c>
      <c r="K10" s="63">
        <f>32/J10*100</f>
        <v>64</v>
      </c>
      <c r="M10" s="65"/>
      <c r="N10" s="65"/>
    </row>
    <row r="11" spans="1:14" s="64" customFormat="1" ht="14.25" customHeight="1" x14ac:dyDescent="0.2">
      <c r="A11" s="60" t="s">
        <v>48</v>
      </c>
      <c r="B11" s="61"/>
      <c r="C11" s="62"/>
      <c r="D11" s="62"/>
      <c r="E11" s="62"/>
      <c r="F11" s="62"/>
      <c r="G11" s="62"/>
      <c r="H11" s="62">
        <v>27</v>
      </c>
      <c r="I11" s="62">
        <v>208</v>
      </c>
      <c r="J11" s="62">
        <v>196</v>
      </c>
      <c r="K11" s="63">
        <f>84/J11*100</f>
        <v>42.857142857142854</v>
      </c>
      <c r="M11" s="65"/>
      <c r="N11" s="65"/>
    </row>
    <row r="12" spans="1:14" s="64" customFormat="1" ht="14.25" customHeight="1" x14ac:dyDescent="0.2">
      <c r="A12" s="60" t="s">
        <v>23</v>
      </c>
      <c r="B12" s="70">
        <v>20</v>
      </c>
      <c r="C12" s="71">
        <v>12</v>
      </c>
      <c r="D12" s="71">
        <v>10</v>
      </c>
      <c r="E12" s="71">
        <v>20</v>
      </c>
      <c r="F12" s="71">
        <v>16</v>
      </c>
      <c r="G12" s="71">
        <v>53</v>
      </c>
      <c r="H12" s="71">
        <v>60</v>
      </c>
      <c r="I12" s="71">
        <v>110</v>
      </c>
      <c r="J12" s="71">
        <v>164</v>
      </c>
      <c r="K12" s="63">
        <f>113/J12*100</f>
        <v>68.902439024390233</v>
      </c>
      <c r="M12" s="65"/>
      <c r="N12" s="65"/>
    </row>
    <row r="13" spans="1:14" s="64" customFormat="1" ht="14.25" customHeight="1" x14ac:dyDescent="0.2">
      <c r="A13" s="67" t="s">
        <v>24</v>
      </c>
      <c r="B13" s="68">
        <f t="shared" ref="B13:H13" si="1">SUM(B10:B12)</f>
        <v>115</v>
      </c>
      <c r="C13" s="68">
        <f t="shared" si="1"/>
        <v>116</v>
      </c>
      <c r="D13" s="68">
        <f t="shared" si="1"/>
        <v>138</v>
      </c>
      <c r="E13" s="68">
        <f t="shared" si="1"/>
        <v>125</v>
      </c>
      <c r="F13" s="68">
        <f>SUM(F10:F12)</f>
        <v>144</v>
      </c>
      <c r="G13" s="68">
        <f t="shared" si="1"/>
        <v>190</v>
      </c>
      <c r="H13" s="68">
        <f t="shared" si="1"/>
        <v>243</v>
      </c>
      <c r="I13" s="68">
        <f>SUM(I10:I12)</f>
        <v>356</v>
      </c>
      <c r="J13" s="68">
        <f>SUM(J10:J12)</f>
        <v>410</v>
      </c>
      <c r="K13" s="69">
        <f>229/J13*100</f>
        <v>55.853658536585371</v>
      </c>
      <c r="M13" s="65"/>
      <c r="N13" s="65"/>
    </row>
    <row r="14" spans="1:14" s="64" customFormat="1" ht="14.25" customHeight="1" x14ac:dyDescent="0.2">
      <c r="A14" s="60" t="s">
        <v>9</v>
      </c>
      <c r="B14" s="61"/>
      <c r="C14" s="62"/>
      <c r="D14" s="62"/>
      <c r="E14" s="62"/>
      <c r="F14" s="62">
        <v>5</v>
      </c>
      <c r="G14" s="62">
        <v>7</v>
      </c>
      <c r="H14" s="62">
        <v>10</v>
      </c>
      <c r="I14" s="62">
        <v>17</v>
      </c>
      <c r="J14" s="62">
        <v>26</v>
      </c>
      <c r="K14" s="63">
        <f>19/J14*100</f>
        <v>73.076923076923066</v>
      </c>
      <c r="M14" s="65"/>
      <c r="N14" s="65"/>
    </row>
    <row r="15" spans="1:14" s="64" customFormat="1" ht="14.25" customHeight="1" x14ac:dyDescent="0.2">
      <c r="A15" s="60" t="s">
        <v>3</v>
      </c>
      <c r="B15" s="61">
        <v>114</v>
      </c>
      <c r="C15" s="62">
        <v>122</v>
      </c>
      <c r="D15" s="62">
        <v>134</v>
      </c>
      <c r="E15" s="62">
        <v>166</v>
      </c>
      <c r="F15" s="62">
        <v>175</v>
      </c>
      <c r="G15" s="62">
        <v>173</v>
      </c>
      <c r="H15" s="62">
        <v>184</v>
      </c>
      <c r="I15" s="62">
        <v>190</v>
      </c>
      <c r="J15" s="62">
        <v>193</v>
      </c>
      <c r="K15" s="63">
        <f>110/J15*100</f>
        <v>56.994818652849744</v>
      </c>
      <c r="M15" s="65"/>
      <c r="N15" s="65"/>
    </row>
    <row r="16" spans="1:14" s="64" customFormat="1" ht="14.25" customHeight="1" x14ac:dyDescent="0.2">
      <c r="A16" s="60" t="s">
        <v>25</v>
      </c>
      <c r="B16" s="61"/>
      <c r="C16" s="62"/>
      <c r="D16" s="62"/>
      <c r="E16" s="62"/>
      <c r="F16" s="62"/>
      <c r="G16" s="62"/>
      <c r="H16" s="62"/>
      <c r="I16" s="62"/>
      <c r="J16" s="62"/>
      <c r="K16" s="63"/>
      <c r="M16" s="65"/>
      <c r="N16" s="65"/>
    </row>
    <row r="17" spans="1:14" s="72" customFormat="1" ht="14.25" customHeight="1" x14ac:dyDescent="0.2">
      <c r="A17" s="67" t="s">
        <v>26</v>
      </c>
      <c r="B17" s="68">
        <f>SUM(B14:B16)</f>
        <v>114</v>
      </c>
      <c r="C17" s="68">
        <f t="shared" ref="C17:J17" si="2">SUM(C14:C16)</f>
        <v>122</v>
      </c>
      <c r="D17" s="68">
        <f>SUM(D14:D16)</f>
        <v>134</v>
      </c>
      <c r="E17" s="68">
        <f t="shared" si="2"/>
        <v>166</v>
      </c>
      <c r="F17" s="68">
        <f t="shared" si="2"/>
        <v>180</v>
      </c>
      <c r="G17" s="68">
        <f t="shared" si="2"/>
        <v>180</v>
      </c>
      <c r="H17" s="68">
        <f>SUM(H14:H16)</f>
        <v>194</v>
      </c>
      <c r="I17" s="68">
        <f t="shared" si="2"/>
        <v>207</v>
      </c>
      <c r="J17" s="68">
        <f t="shared" si="2"/>
        <v>219</v>
      </c>
      <c r="K17" s="69">
        <f>129/J17*100</f>
        <v>58.904109589041099</v>
      </c>
      <c r="M17" s="65"/>
      <c r="N17" s="65"/>
    </row>
    <row r="18" spans="1:14" s="64" customFormat="1" ht="16.5" customHeight="1" x14ac:dyDescent="0.2">
      <c r="A18" s="73" t="s">
        <v>4</v>
      </c>
      <c r="B18" s="74">
        <f>+B9+B13+B17</f>
        <v>561</v>
      </c>
      <c r="C18" s="74">
        <f t="shared" ref="C18:J18" si="3">+C9+C13+C17</f>
        <v>565</v>
      </c>
      <c r="D18" s="74">
        <f t="shared" si="3"/>
        <v>634</v>
      </c>
      <c r="E18" s="74">
        <f t="shared" si="3"/>
        <v>672</v>
      </c>
      <c r="F18" s="74">
        <f t="shared" si="3"/>
        <v>709</v>
      </c>
      <c r="G18" s="74">
        <f t="shared" si="3"/>
        <v>791</v>
      </c>
      <c r="H18" s="74">
        <f t="shared" si="3"/>
        <v>872</v>
      </c>
      <c r="I18" s="74">
        <f t="shared" si="3"/>
        <v>1156</v>
      </c>
      <c r="J18" s="74">
        <f t="shared" si="3"/>
        <v>1148</v>
      </c>
      <c r="K18" s="75">
        <f>644/J18*100</f>
        <v>56.09756097560976</v>
      </c>
      <c r="M18" s="65"/>
      <c r="N18" s="65"/>
    </row>
    <row r="19" spans="1:14" s="64" customFormat="1" ht="16.5" customHeight="1" x14ac:dyDescent="0.2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5"/>
      <c r="M19" s="65"/>
      <c r="N19" s="65"/>
    </row>
    <row r="20" spans="1:14" s="64" customFormat="1" x14ac:dyDescent="0.2">
      <c r="A20" s="115" t="s">
        <v>41</v>
      </c>
      <c r="B20" s="115"/>
      <c r="C20" s="76"/>
      <c r="D20" s="76"/>
      <c r="E20" s="76"/>
      <c r="F20" s="76"/>
      <c r="G20" s="76"/>
      <c r="H20" s="76"/>
      <c r="I20" s="76"/>
      <c r="J20" s="76"/>
      <c r="K20" s="77"/>
      <c r="N20" s="65"/>
    </row>
    <row r="21" spans="1:14" s="64" customFormat="1" x14ac:dyDescent="0.2">
      <c r="A21" s="78"/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4" s="64" customFormat="1" x14ac:dyDescent="0.2">
      <c r="A22" s="78" t="s">
        <v>27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4" s="64" customFormat="1" x14ac:dyDescent="0.2">
      <c r="B23" s="79"/>
      <c r="C23" s="79"/>
      <c r="D23" s="79"/>
      <c r="E23" s="79"/>
      <c r="F23" s="79"/>
      <c r="G23" s="79"/>
      <c r="H23" s="79"/>
      <c r="I23" s="79"/>
      <c r="J23" s="79"/>
      <c r="K23" s="76"/>
    </row>
    <row r="24" spans="1:14" s="64" customFormat="1" x14ac:dyDescent="0.2">
      <c r="B24" s="76"/>
      <c r="C24" s="76"/>
      <c r="D24" s="76"/>
      <c r="E24" s="76"/>
      <c r="F24" s="76"/>
      <c r="G24" s="76"/>
      <c r="H24" s="80"/>
      <c r="I24" s="80"/>
      <c r="J24" s="80"/>
      <c r="K24" s="76"/>
    </row>
    <row r="25" spans="1:14" s="64" customFormat="1" x14ac:dyDescent="0.2"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4" s="64" customFormat="1" x14ac:dyDescent="0.2">
      <c r="B26" s="76"/>
      <c r="C26" s="76"/>
      <c r="D26" s="76"/>
      <c r="E26" s="76"/>
      <c r="F26" s="76"/>
      <c r="G26" s="76"/>
      <c r="H26" s="80"/>
      <c r="I26" s="80"/>
      <c r="J26" s="80"/>
      <c r="K26" s="76"/>
    </row>
    <row r="27" spans="1:14" s="64" customFormat="1" x14ac:dyDescent="0.2"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4" s="12" customFormat="1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2"/>
      <c r="L28" s="82"/>
    </row>
    <row r="29" spans="1:14" s="12" customFormat="1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</row>
  </sheetData>
  <mergeCells count="1">
    <mergeCell ref="A20:B20"/>
  </mergeCells>
  <phoneticPr fontId="3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39"/>
  <sheetViews>
    <sheetView showGridLines="0" topLeftCell="A7" zoomScaleNormal="100" workbookViewId="0">
      <selection activeCell="I29" sqref="I29"/>
    </sheetView>
  </sheetViews>
  <sheetFormatPr baseColWidth="10" defaultRowHeight="12.75" x14ac:dyDescent="0.2"/>
  <cols>
    <col min="1" max="1" width="41.85546875" customWidth="1"/>
    <col min="2" max="3" width="8.7109375" customWidth="1"/>
  </cols>
  <sheetData>
    <row r="1" spans="1:9" ht="17.25" thickBot="1" x14ac:dyDescent="0.3">
      <c r="A1" s="116" t="str">
        <f>'5.02 Notice'!A10</f>
        <v>5.02 L’apprentissage dans le supérieur</v>
      </c>
      <c r="B1" s="117"/>
      <c r="C1" s="7"/>
      <c r="D1" s="7"/>
      <c r="E1" s="7"/>
      <c r="F1" s="7"/>
    </row>
    <row r="2" spans="1:9" ht="13.5" thickTop="1" x14ac:dyDescent="0.2">
      <c r="B2" s="2"/>
      <c r="C2" s="2"/>
      <c r="D2" s="2"/>
      <c r="E2" s="2"/>
      <c r="F2" s="2"/>
      <c r="G2" s="2"/>
      <c r="H2" s="2"/>
      <c r="I2" s="2"/>
    </row>
    <row r="3" spans="1:9" ht="15" x14ac:dyDescent="0.25">
      <c r="A3" s="48" t="str">
        <f>'5.02 Notice'!A18</f>
        <v xml:space="preserve">[3] Origine des apprentis de première année de niveau 5 en 2024-2025 </v>
      </c>
      <c r="B3" s="26"/>
      <c r="C3" s="26"/>
      <c r="D3" s="26"/>
      <c r="E3" s="11"/>
      <c r="F3" s="11"/>
      <c r="G3" s="11"/>
      <c r="H3" s="11"/>
    </row>
    <row r="4" spans="1:9" s="12" customFormat="1" x14ac:dyDescent="0.2"/>
    <row r="5" spans="1:9" s="12" customFormat="1" x14ac:dyDescent="0.2">
      <c r="A5" s="86"/>
      <c r="B5" s="87" t="s">
        <v>10</v>
      </c>
      <c r="C5" s="88" t="s">
        <v>11</v>
      </c>
    </row>
    <row r="6" spans="1:9" s="12" customFormat="1" x14ac:dyDescent="0.2">
      <c r="A6" s="89" t="s">
        <v>65</v>
      </c>
      <c r="B6" s="90">
        <v>44</v>
      </c>
      <c r="C6" s="91">
        <f>+B6/$B12*100</f>
        <v>18.487394957983195</v>
      </c>
      <c r="D6" s="92"/>
      <c r="E6" s="92"/>
      <c r="I6" s="92"/>
    </row>
    <row r="7" spans="1:9" s="12" customFormat="1" x14ac:dyDescent="0.2">
      <c r="A7" s="89" t="s">
        <v>64</v>
      </c>
      <c r="B7" s="90">
        <v>52</v>
      </c>
      <c r="C7" s="91">
        <f>+B7/$B13*100</f>
        <v>21.84873949579832</v>
      </c>
      <c r="D7" s="92"/>
      <c r="E7" s="92"/>
      <c r="I7" s="92"/>
    </row>
    <row r="8" spans="1:9" s="12" customFormat="1" x14ac:dyDescent="0.2">
      <c r="A8" s="93" t="s">
        <v>16</v>
      </c>
      <c r="B8" s="90">
        <v>9</v>
      </c>
      <c r="C8" s="91">
        <f>+B8/B12*100</f>
        <v>3.7815126050420167</v>
      </c>
      <c r="D8" s="92"/>
      <c r="I8" s="92"/>
    </row>
    <row r="9" spans="1:9" s="12" customFormat="1" x14ac:dyDescent="0.2">
      <c r="A9" s="93" t="s">
        <v>15</v>
      </c>
      <c r="B9" s="90">
        <v>35</v>
      </c>
      <c r="C9" s="91">
        <f>+B9/B12*100</f>
        <v>14.705882352941178</v>
      </c>
      <c r="D9" s="92"/>
      <c r="E9" s="92"/>
      <c r="I9" s="92"/>
    </row>
    <row r="10" spans="1:9" s="12" customFormat="1" x14ac:dyDescent="0.2">
      <c r="A10" s="93" t="s">
        <v>2</v>
      </c>
      <c r="B10" s="90">
        <v>13</v>
      </c>
      <c r="C10" s="91">
        <f>+B10/B13*100</f>
        <v>5.46218487394958</v>
      </c>
      <c r="D10" s="92"/>
      <c r="E10" s="92"/>
      <c r="I10" s="92"/>
    </row>
    <row r="11" spans="1:9" s="12" customFormat="1" x14ac:dyDescent="0.2">
      <c r="A11" s="89" t="s">
        <v>5</v>
      </c>
      <c r="B11" s="90">
        <v>85</v>
      </c>
      <c r="C11" s="91">
        <f>+B11/B12*100</f>
        <v>35.714285714285715</v>
      </c>
      <c r="D11" s="92"/>
      <c r="I11" s="92"/>
    </row>
    <row r="12" spans="1:9" s="12" customFormat="1" x14ac:dyDescent="0.2">
      <c r="A12" s="94" t="s">
        <v>4</v>
      </c>
      <c r="B12" s="95">
        <f>SUM(B6:B11)</f>
        <v>238</v>
      </c>
      <c r="C12" s="96">
        <f>SUM(C6:C11)</f>
        <v>100</v>
      </c>
    </row>
    <row r="13" spans="1:9" s="12" customFormat="1" x14ac:dyDescent="0.2">
      <c r="A13" s="89" t="s">
        <v>68</v>
      </c>
      <c r="B13" s="112">
        <v>238</v>
      </c>
    </row>
    <row r="14" spans="1:9" s="12" customFormat="1" x14ac:dyDescent="0.2"/>
    <row r="15" spans="1:9" x14ac:dyDescent="0.2">
      <c r="D15" s="15"/>
    </row>
    <row r="16" spans="1:9" x14ac:dyDescent="0.2">
      <c r="A16" s="4"/>
    </row>
    <row r="19" spans="1:10" x14ac:dyDescent="0.2">
      <c r="A19" s="11"/>
      <c r="B19" s="11"/>
      <c r="C19" s="11"/>
      <c r="D19" s="11"/>
      <c r="E19" s="11"/>
      <c r="F19" s="11"/>
    </row>
    <row r="25" spans="1:10" x14ac:dyDescent="0.2">
      <c r="J25" s="3"/>
    </row>
    <row r="34" spans="1:9" x14ac:dyDescent="0.2">
      <c r="I34" s="3"/>
    </row>
    <row r="36" spans="1:9" x14ac:dyDescent="0.2">
      <c r="A36" s="118" t="s">
        <v>41</v>
      </c>
      <c r="B36" s="118"/>
      <c r="C36" s="8"/>
      <c r="D36" s="8"/>
      <c r="E36" s="8"/>
      <c r="F36" s="8"/>
      <c r="G36" s="8"/>
      <c r="H36" s="8"/>
      <c r="I36" s="15"/>
    </row>
    <row r="37" spans="1:9" x14ac:dyDescent="0.2">
      <c r="A37" s="13" t="s">
        <v>50</v>
      </c>
      <c r="B37" s="14"/>
      <c r="C37" s="5"/>
      <c r="D37" s="5"/>
      <c r="E37" s="5"/>
      <c r="F37" s="5"/>
      <c r="G37" s="5"/>
      <c r="H37" s="5"/>
    </row>
    <row r="38" spans="1:9" x14ac:dyDescent="0.2">
      <c r="A38" s="6"/>
      <c r="B38" s="5"/>
      <c r="C38" s="5"/>
      <c r="D38" s="5"/>
      <c r="E38" s="5"/>
      <c r="F38" s="5"/>
      <c r="G38" s="5"/>
      <c r="H38" s="5"/>
    </row>
    <row r="39" spans="1:9" x14ac:dyDescent="0.2">
      <c r="A39" s="13" t="s">
        <v>27</v>
      </c>
    </row>
  </sheetData>
  <mergeCells count="2">
    <mergeCell ref="A1:B1"/>
    <mergeCell ref="A36:B36"/>
  </mergeCells>
  <phoneticPr fontId="3" type="noConversion"/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I42"/>
  <sheetViews>
    <sheetView showGridLines="0" tabSelected="1" workbookViewId="0">
      <selection activeCell="K35" sqref="K35"/>
    </sheetView>
  </sheetViews>
  <sheetFormatPr baseColWidth="10" defaultRowHeight="12.75" x14ac:dyDescent="0.2"/>
  <cols>
    <col min="1" max="1" width="25.42578125" customWidth="1"/>
    <col min="2" max="3" width="8.7109375" customWidth="1"/>
  </cols>
  <sheetData>
    <row r="1" spans="1:9" ht="17.25" thickBot="1" x14ac:dyDescent="0.3">
      <c r="A1" s="46" t="str">
        <f>'5.02 Notice'!A10</f>
        <v>5.02 L’apprentissage dans le supérieur</v>
      </c>
      <c r="B1" s="34"/>
      <c r="C1" s="9"/>
      <c r="D1" s="9"/>
      <c r="E1" s="9"/>
      <c r="F1" s="9"/>
      <c r="G1" s="9"/>
    </row>
    <row r="2" spans="1:9" ht="13.5" thickTop="1" x14ac:dyDescent="0.2"/>
    <row r="3" spans="1:9" ht="15" x14ac:dyDescent="0.25">
      <c r="A3" s="113" t="s">
        <v>72</v>
      </c>
      <c r="B3" s="114"/>
      <c r="C3" s="114"/>
      <c r="D3" s="114"/>
      <c r="E3" s="114"/>
      <c r="F3" s="114"/>
      <c r="G3" s="114"/>
      <c r="H3" s="114"/>
      <c r="I3" s="11"/>
    </row>
    <row r="4" spans="1:9" s="12" customFormat="1" x14ac:dyDescent="0.2"/>
    <row r="5" spans="1:9" s="99" customFormat="1" x14ac:dyDescent="0.2">
      <c r="A5" s="97"/>
      <c r="B5" s="98" t="s">
        <v>60</v>
      </c>
      <c r="C5" s="98" t="s">
        <v>11</v>
      </c>
    </row>
    <row r="6" spans="1:9" s="99" customFormat="1" x14ac:dyDescent="0.2">
      <c r="A6" s="100" t="s">
        <v>62</v>
      </c>
      <c r="B6" s="101">
        <v>28</v>
      </c>
      <c r="C6" s="102">
        <f>+B6/$B$11*100</f>
        <v>9.8245614035087723</v>
      </c>
      <c r="E6" s="103"/>
    </row>
    <row r="7" spans="1:9" s="99" customFormat="1" x14ac:dyDescent="0.2">
      <c r="A7" s="104" t="s">
        <v>63</v>
      </c>
      <c r="B7" s="101">
        <v>4</v>
      </c>
      <c r="C7" s="102">
        <f>+B7/$B$11*100</f>
        <v>1.4035087719298245</v>
      </c>
    </row>
    <row r="8" spans="1:9" s="99" customFormat="1" x14ac:dyDescent="0.2">
      <c r="A8" s="100" t="s">
        <v>0</v>
      </c>
      <c r="B8" s="101">
        <v>69</v>
      </c>
      <c r="C8" s="102">
        <f>+B8/$B$11*100</f>
        <v>24.210526315789473</v>
      </c>
    </row>
    <row r="9" spans="1:9" s="99" customFormat="1" x14ac:dyDescent="0.2">
      <c r="A9" s="100" t="s">
        <v>67</v>
      </c>
      <c r="B9" s="101">
        <v>109</v>
      </c>
      <c r="C9" s="102">
        <f>+B9/$B$11*100</f>
        <v>38.245614035087719</v>
      </c>
    </row>
    <row r="10" spans="1:9" s="99" customFormat="1" x14ac:dyDescent="0.2">
      <c r="A10" s="78" t="s">
        <v>5</v>
      </c>
      <c r="B10" s="101">
        <v>75</v>
      </c>
      <c r="C10" s="102">
        <f>+B10/$B$11*100</f>
        <v>26.315789473684209</v>
      </c>
    </row>
    <row r="11" spans="1:9" s="99" customFormat="1" x14ac:dyDescent="0.2">
      <c r="A11" s="105" t="s">
        <v>4</v>
      </c>
      <c r="B11" s="105">
        <f>SUM(B6:B10)</f>
        <v>285</v>
      </c>
      <c r="C11" s="106">
        <f>SUM(C6:C10)</f>
        <v>99.999999999999986</v>
      </c>
    </row>
    <row r="12" spans="1:9" s="99" customFormat="1" x14ac:dyDescent="0.2">
      <c r="A12" s="101" t="s">
        <v>69</v>
      </c>
      <c r="B12" s="101">
        <v>285</v>
      </c>
      <c r="C12" s="107"/>
    </row>
    <row r="13" spans="1:9" s="99" customFormat="1" x14ac:dyDescent="0.2">
      <c r="C13" s="108"/>
    </row>
    <row r="14" spans="1:9" s="99" customFormat="1" x14ac:dyDescent="0.2"/>
    <row r="15" spans="1:9" s="12" customFormat="1" x14ac:dyDescent="0.2"/>
    <row r="16" spans="1:9" s="12" customFormat="1" x14ac:dyDescent="0.2"/>
    <row r="17" s="12" customFormat="1" x14ac:dyDescent="0.2"/>
    <row r="18" s="12" customFormat="1" x14ac:dyDescent="0.2"/>
    <row r="19" s="12" customFormat="1" x14ac:dyDescent="0.2"/>
    <row r="20" s="12" customFormat="1" x14ac:dyDescent="0.2"/>
    <row r="21" s="12" customFormat="1" x14ac:dyDescent="0.2"/>
    <row r="22" s="12" customFormat="1" x14ac:dyDescent="0.2"/>
    <row r="23" s="12" customFormat="1" x14ac:dyDescent="0.2"/>
    <row r="24" s="12" customFormat="1" x14ac:dyDescent="0.2"/>
    <row r="25" s="12" customFormat="1" x14ac:dyDescent="0.2"/>
    <row r="26" s="12" customFormat="1" x14ac:dyDescent="0.2"/>
    <row r="27" s="12" customFormat="1" x14ac:dyDescent="0.2"/>
    <row r="28" s="12" customFormat="1" x14ac:dyDescent="0.2"/>
    <row r="29" s="12" customFormat="1" x14ac:dyDescent="0.2"/>
    <row r="30" s="12" customFormat="1" x14ac:dyDescent="0.2"/>
    <row r="31" s="12" customFormat="1" x14ac:dyDescent="0.2"/>
    <row r="32" s="12" customFormat="1" x14ac:dyDescent="0.2"/>
    <row r="33" spans="1:9" s="12" customFormat="1" x14ac:dyDescent="0.2"/>
    <row r="34" spans="1:9" s="12" customFormat="1" x14ac:dyDescent="0.2"/>
    <row r="35" spans="1:9" s="12" customFormat="1" x14ac:dyDescent="0.2"/>
    <row r="36" spans="1:9" s="12" customFormat="1" x14ac:dyDescent="0.2"/>
    <row r="37" spans="1:9" s="12" customFormat="1" x14ac:dyDescent="0.2">
      <c r="A37" s="115" t="s">
        <v>41</v>
      </c>
      <c r="B37" s="115"/>
      <c r="C37" s="115"/>
      <c r="D37" s="115"/>
      <c r="G37" s="109"/>
      <c r="H37" s="110" t="s">
        <v>53</v>
      </c>
    </row>
    <row r="38" spans="1:9" s="12" customFormat="1" x14ac:dyDescent="0.2">
      <c r="A38" s="119" t="s">
        <v>66</v>
      </c>
      <c r="B38" s="119"/>
      <c r="C38" s="119"/>
      <c r="D38" s="119"/>
    </row>
    <row r="39" spans="1:9" s="12" customFormat="1" x14ac:dyDescent="0.2">
      <c r="C39" s="111"/>
      <c r="D39" s="111"/>
      <c r="E39" s="111"/>
      <c r="F39" s="111"/>
      <c r="G39" s="111"/>
      <c r="H39" s="111"/>
      <c r="I39" s="111"/>
    </row>
    <row r="40" spans="1:9" s="12" customFormat="1" x14ac:dyDescent="0.2">
      <c r="A40" s="78" t="s">
        <v>27</v>
      </c>
      <c r="B40" s="78"/>
    </row>
    <row r="41" spans="1:9" s="12" customFormat="1" x14ac:dyDescent="0.2"/>
    <row r="42" spans="1:9" s="12" customFormat="1" x14ac:dyDescent="0.2"/>
  </sheetData>
  <mergeCells count="2">
    <mergeCell ref="A38:D38"/>
    <mergeCell ref="A37:D37"/>
  </mergeCells>
  <phoneticPr fontId="3" type="noConversion"/>
  <printOptions horizontalCentered="1" verticalCentered="1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70EE331-3609-4A30-980F-3D5B6570B45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5.02 Notice</vt:lpstr>
      <vt:lpstr>5.02 Graphique 1</vt:lpstr>
      <vt:lpstr>5.02 Tableau 2</vt:lpstr>
      <vt:lpstr>5.02 Graphique 3</vt:lpstr>
      <vt:lpstr>5.02 Graphique 4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;5.06</dc:title>
  <dc:creator>DEPP-MENJ - Ministère de l'Education nationale et de la Jeunesse;Direction de l'évaluation de la prospective et de la performance</dc:creator>
  <cp:lastModifiedBy>Santa Susini</cp:lastModifiedBy>
  <cp:lastPrinted>2025-04-10T08:29:37Z</cp:lastPrinted>
  <dcterms:created xsi:type="dcterms:W3CDTF">2006-05-29T21:13:59Z</dcterms:created>
  <dcterms:modified xsi:type="dcterms:W3CDTF">2026-04-22T07:16:06Z</dcterms:modified>
  <cp:contentStatus>Publié</cp:contentStatus>
</cp:coreProperties>
</file>