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susini\Nextcloud2\Stats corses\2025\PUBLICATION\"/>
    </mc:Choice>
  </mc:AlternateContent>
  <bookViews>
    <workbookView xWindow="0" yWindow="0" windowWidth="25200" windowHeight="9225" activeTab="3"/>
  </bookViews>
  <sheets>
    <sheet name="4.15 Notice" sheetId="27" r:id="rId1"/>
    <sheet name="4.15 Graphique 1" sheetId="13" r:id="rId2"/>
    <sheet name="4.15 Tableau 2" sheetId="15" r:id="rId3"/>
    <sheet name="4.15 Graphique 3" sheetId="14" r:id="rId4"/>
  </sheets>
  <calcPr calcId="162913"/>
</workbook>
</file>

<file path=xl/calcChain.xml><?xml version="1.0" encoding="utf-8"?>
<calcChain xmlns="http://schemas.openxmlformats.org/spreadsheetml/2006/main">
  <c r="T5" i="13" l="1"/>
  <c r="J23" i="15"/>
  <c r="J18" i="15"/>
  <c r="K18" i="15" s="1"/>
  <c r="J12" i="15"/>
  <c r="K12" i="15" s="1"/>
  <c r="K23" i="15"/>
  <c r="K21" i="15"/>
  <c r="K16" i="15"/>
  <c r="K15" i="15"/>
  <c r="K14" i="15"/>
  <c r="K10" i="15"/>
  <c r="K9" i="15"/>
  <c r="K6" i="15"/>
  <c r="T6" i="13"/>
  <c r="L35" i="13"/>
  <c r="T7" i="13" s="1"/>
  <c r="D35" i="13" l="1"/>
  <c r="A1" i="14"/>
  <c r="A1" i="15"/>
  <c r="A1" i="13"/>
  <c r="M6" i="13" l="1"/>
  <c r="B24" i="15"/>
  <c r="I21" i="15"/>
  <c r="I18" i="15" l="1"/>
  <c r="I10" i="15"/>
  <c r="I9" i="15"/>
  <c r="K34" i="13"/>
  <c r="K33" i="13"/>
  <c r="K35" i="13" s="1"/>
  <c r="I12" i="15" l="1"/>
  <c r="I23" i="15" l="1"/>
  <c r="H12" i="15" l="1"/>
  <c r="H24" i="15" l="1"/>
  <c r="G24" i="15"/>
  <c r="H18" i="15" l="1"/>
  <c r="J35" i="13"/>
  <c r="H23" i="15" l="1"/>
  <c r="N6" i="13" l="1"/>
  <c r="O6" i="13" s="1"/>
  <c r="P6" i="13" s="1"/>
  <c r="Q6" i="13" s="1"/>
  <c r="R6" i="13" s="1"/>
  <c r="S6" i="13" s="1"/>
  <c r="A3" i="14"/>
  <c r="A3" i="15"/>
  <c r="A3" i="13"/>
  <c r="C24" i="15" l="1"/>
  <c r="D24" i="15"/>
  <c r="E24" i="15"/>
  <c r="F24" i="15"/>
  <c r="G18" i="15"/>
  <c r="B12" i="15"/>
  <c r="C12" i="15"/>
  <c r="D12" i="15"/>
  <c r="E12" i="15"/>
  <c r="F12" i="15"/>
  <c r="G12" i="15"/>
  <c r="G23" i="15" l="1"/>
  <c r="B18" i="15"/>
  <c r="C18" i="15"/>
  <c r="D18" i="15"/>
  <c r="D23" i="15" s="1"/>
  <c r="E18" i="15"/>
  <c r="F18" i="15"/>
  <c r="C23" i="15"/>
  <c r="I33" i="13"/>
  <c r="I35" i="13" s="1"/>
  <c r="H33" i="13"/>
  <c r="H35" i="13" s="1"/>
  <c r="G33" i="13"/>
  <c r="G35" i="13" s="1"/>
  <c r="F33" i="13"/>
  <c r="F35" i="13" s="1"/>
  <c r="E33" i="13"/>
  <c r="M5" i="13" s="1"/>
  <c r="N5" i="13" s="1"/>
  <c r="D33" i="13"/>
  <c r="E35" i="13" l="1"/>
  <c r="O5" i="13"/>
  <c r="P5" i="13" s="1"/>
  <c r="Q5" i="13" s="1"/>
  <c r="R5" i="13" s="1"/>
  <c r="S5" i="13" s="1"/>
  <c r="M7" i="13"/>
  <c r="N7" i="13" s="1"/>
  <c r="O7" i="13" s="1"/>
  <c r="P7" i="13" s="1"/>
  <c r="Q7" i="13" s="1"/>
  <c r="R7" i="13" s="1"/>
  <c r="S7" i="13" s="1"/>
  <c r="F23" i="15"/>
  <c r="B23" i="15"/>
  <c r="E23" i="15"/>
</calcChain>
</file>

<file path=xl/sharedStrings.xml><?xml version="1.0" encoding="utf-8"?>
<sst xmlns="http://schemas.openxmlformats.org/spreadsheetml/2006/main" count="61" uniqueCount="51">
  <si>
    <t xml:space="preserve">CAP 1 an </t>
  </si>
  <si>
    <t>CAP 2 ans</t>
  </si>
  <si>
    <t>CAP</t>
  </si>
  <si>
    <t>Bac Pro</t>
  </si>
  <si>
    <t>Tout Pro</t>
  </si>
  <si>
    <t>Production</t>
  </si>
  <si>
    <t>Services</t>
  </si>
  <si>
    <t>Seconde professionnelle</t>
  </si>
  <si>
    <t>Première professionnelle</t>
  </si>
  <si>
    <t>Total CAP 2 ans</t>
  </si>
  <si>
    <t>Bac professionnel/BMA</t>
  </si>
  <si>
    <r>
      <rPr>
        <b/>
        <sz val="8"/>
        <rFont val="Arial"/>
        <family val="2"/>
      </rPr>
      <t xml:space="preserve">Note : </t>
    </r>
    <r>
      <rPr>
        <sz val="8"/>
        <rFont val="Arial"/>
        <family val="2"/>
      </rPr>
      <t>La réforme de la voie professionnelle a conduit à l'extinction des entrées en 2</t>
    </r>
    <r>
      <rPr>
        <vertAlign val="superscript"/>
        <sz val="8"/>
        <rFont val="Arial"/>
        <family val="2"/>
      </rPr>
      <t>de</t>
    </r>
    <r>
      <rPr>
        <sz val="8"/>
        <rFont val="Arial"/>
        <family val="2"/>
      </rPr>
      <t xml:space="preserve"> BEP à partir de la rentrée 2011.</t>
    </r>
  </si>
  <si>
    <t>Total Formations professionnelles en lycée</t>
  </si>
  <si>
    <t>[2] Évolution des effectifs de formations professionnelles en lycée</t>
  </si>
  <si>
    <t>Total bac. professionnel / BMA</t>
  </si>
  <si>
    <t>dont Ulis (3)</t>
  </si>
  <si>
    <t>Ulis (3)</t>
  </si>
  <si>
    <t>dont Ulis en cycle professionnel</t>
  </si>
  <si>
    <t>MC niveaux 3 et 4</t>
  </si>
  <si>
    <t>Autres formations de niveaux 3 et 4</t>
  </si>
  <si>
    <t>Source : DEPP / Système d’information Scolarité.</t>
  </si>
  <si>
    <t>Population concernée : établissements sous tutelle du MENJ hors Ulis, y compris EREA.</t>
  </si>
  <si>
    <t>Population concernée : établissements sous tutelle du MENJ, y compris EREA.</t>
  </si>
  <si>
    <t>Sommaire</t>
  </si>
  <si>
    <t>Précisions</t>
  </si>
  <si>
    <t>Pour en savoir plus</t>
  </si>
  <si>
    <t>Source</t>
  </si>
  <si>
    <t>DEPP, Système d’information Scolarité.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</si>
  <si>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</si>
  <si>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</si>
  <si>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</si>
  <si>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</si>
  <si>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</si>
  <si>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</si>
  <si>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[3] Évolution de la répartition des effectifs d'élèves de formations professionnelles en lycée selon le secteur de formation</t>
  </si>
  <si>
    <t>► Champ : Région Corse Public + Privé sous contrat (hors ULIS).</t>
  </si>
  <si>
    <t xml:space="preserve">Terminale professionnelle </t>
  </si>
  <si>
    <t>► Champ : Région Corse Public + Privé sous contrat .</t>
  </si>
  <si>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</si>
  <si>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</si>
  <si>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</si>
  <si>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</si>
  <si>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4.15 Les formations professionnelles en lycée : évolution des effectifs </t>
  </si>
  <si>
    <t>DPSA, RSC 2024</t>
  </si>
  <si>
    <t>RERS 2024</t>
  </si>
  <si>
    <t>[1] Évolution des effectifs depuis 2017 selon le diplôme préparé, base 100 en 2017</t>
  </si>
  <si>
    <r>
      <t>Population concernée</t>
    </r>
    <r>
      <rPr>
        <sz val="8"/>
        <rFont val="Arial"/>
        <family val="2"/>
      </rPr>
      <t xml:space="preserve"> - Élèves sous statut scolaire inscrits dans les établissements publics et privés sous contrat relevant du ministère chargé de l’Éducation nationale (y compris EREA).</t>
    </r>
  </si>
  <si>
    <r>
      <t>- Notes d’Information</t>
    </r>
    <r>
      <rPr>
        <sz val="8"/>
        <rFont val="Arial"/>
        <family val="2"/>
      </rPr>
      <t> : 21.46 ; 20.37.</t>
    </r>
  </si>
  <si>
    <r>
      <t>CAP 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année</t>
    </r>
  </si>
  <si>
    <r>
      <t>CAP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année </t>
    </r>
  </si>
  <si>
    <t>Evol.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</si>
</sst>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0.0%"/>
    <numFmt numFmtId="166" formatCode="_(* #,##0_);_(* \(#,##0\);_(* &quot;-&quot;_);_(@_)"/>
    <numFmt numFmtId="167" formatCode="_(* #,##0.00_);_(* \(#,##0.00\);_(* &quot;-&quot;??_);_(@_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[$-F800]dddd\,\ mmmm\ dd\,\ yyyy"/>
  </numFmts>
  <fonts count="53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6.5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i/>
      <sz val="8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8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3" borderId="0" applyNumberFormat="0" applyBorder="0" applyAlignment="0" applyProtection="0"/>
    <xf numFmtId="0" fontId="3" fillId="16" borderId="1"/>
    <xf numFmtId="0" fontId="19" fillId="17" borderId="2" applyNumberFormat="0" applyAlignment="0" applyProtection="0"/>
    <xf numFmtId="0" fontId="3" fillId="0" borderId="3"/>
    <xf numFmtId="0" fontId="15" fillId="18" borderId="5" applyNumberFormat="0" applyAlignment="0" applyProtection="0"/>
    <xf numFmtId="0" fontId="20" fillId="19" borderId="0">
      <alignment horizontal="center"/>
    </xf>
    <xf numFmtId="0" fontId="21" fillId="19" borderId="0">
      <alignment horizontal="center" vertical="center"/>
    </xf>
    <xf numFmtId="0" fontId="6" fillId="20" borderId="0">
      <alignment horizontal="center" wrapText="1"/>
    </xf>
    <xf numFmtId="0" fontId="9" fillId="19" borderId="0">
      <alignment horizontal="center"/>
    </xf>
    <xf numFmtId="166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0" fontId="23" fillId="21" borderId="1" applyBorder="0">
      <protection locked="0"/>
    </xf>
    <xf numFmtId="0" fontId="24" fillId="0" borderId="0" applyNumberFormat="0" applyFill="0" applyBorder="0" applyAlignment="0" applyProtection="0"/>
    <xf numFmtId="0" fontId="12" fillId="19" borderId="3">
      <alignment horizontal="left"/>
    </xf>
    <xf numFmtId="0" fontId="25" fillId="19" borderId="0">
      <alignment horizontal="left"/>
    </xf>
    <xf numFmtId="0" fontId="26" fillId="4" borderId="0" applyNumberFormat="0" applyBorder="0" applyAlignment="0" applyProtection="0"/>
    <xf numFmtId="0" fontId="27" fillId="22" borderId="0">
      <alignment horizontal="right" vertical="top" textRotation="90" wrapText="1"/>
    </xf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2" applyNumberFormat="0" applyAlignment="0" applyProtection="0"/>
    <xf numFmtId="0" fontId="13" fillId="20" borderId="0">
      <alignment horizontal="center"/>
    </xf>
    <xf numFmtId="0" fontId="3" fillId="19" borderId="9">
      <alignment wrapText="1"/>
    </xf>
    <xf numFmtId="0" fontId="33" fillId="19" borderId="10"/>
    <xf numFmtId="0" fontId="33" fillId="19" borderId="11"/>
    <xf numFmtId="0" fontId="3" fillId="19" borderId="12">
      <alignment horizont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6" fillId="0" borderId="0" applyFont="0" applyFill="0" applyBorder="0" applyAlignment="0" applyProtection="0"/>
    <xf numFmtId="0" fontId="35" fillId="23" borderId="0" applyNumberFormat="0" applyBorder="0" applyAlignment="0" applyProtection="0"/>
    <xf numFmtId="0" fontId="36" fillId="0" borderId="0"/>
    <xf numFmtId="0" fontId="43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43" fillId="0" borderId="0"/>
    <xf numFmtId="0" fontId="37" fillId="17" borderId="13" applyNumberFormat="0" applyAlignment="0" applyProtection="0"/>
    <xf numFmtId="9" fontId="6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0" fontId="3" fillId="19" borderId="3"/>
    <xf numFmtId="0" fontId="21" fillId="19" borderId="0">
      <alignment horizontal="right"/>
    </xf>
    <xf numFmtId="0" fontId="38" fillId="24" borderId="0">
      <alignment horizontal="center"/>
    </xf>
    <xf numFmtId="0" fontId="39" fillId="20" borderId="0"/>
    <xf numFmtId="0" fontId="40" fillId="22" borderId="14">
      <alignment horizontal="left" vertical="top" wrapText="1"/>
    </xf>
    <xf numFmtId="0" fontId="40" fillId="22" borderId="15">
      <alignment horizontal="left" vertical="top"/>
    </xf>
    <xf numFmtId="37" fontId="41" fillId="0" borderId="0"/>
    <xf numFmtId="0" fontId="20" fillId="19" borderId="0">
      <alignment horizontal="center"/>
    </xf>
    <xf numFmtId="0" fontId="14" fillId="0" borderId="0" applyNumberFormat="0" applyFill="0" applyBorder="0" applyAlignment="0" applyProtection="0"/>
    <xf numFmtId="0" fontId="5" fillId="19" borderId="0"/>
    <xf numFmtId="0" fontId="42" fillId="0" borderId="0" applyNumberFormat="0" applyFill="0" applyBorder="0" applyAlignment="0" applyProtection="0"/>
    <xf numFmtId="0" fontId="1" fillId="0" borderId="0"/>
    <xf numFmtId="0" fontId="47" fillId="0" borderId="18" applyNumberFormat="0" applyFill="0" applyAlignment="0" applyProtection="0"/>
    <xf numFmtId="0" fontId="49" fillId="0" borderId="21" applyNumberFormat="0" applyFill="0" applyAlignment="0" applyProtection="0"/>
    <xf numFmtId="0" fontId="50" fillId="0" borderId="22" applyNumberFormat="0" applyFill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0" fontId="6" fillId="0" borderId="0" xfId="0" applyFont="1"/>
    <xf numFmtId="9" fontId="6" fillId="0" borderId="0" xfId="66" applyFont="1"/>
    <xf numFmtId="0" fontId="6" fillId="0" borderId="0" xfId="0" applyFont="1" applyFill="1"/>
    <xf numFmtId="164" fontId="6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164" fontId="3" fillId="0" borderId="16" xfId="0" applyNumberFormat="1" applyFont="1" applyBorder="1"/>
    <xf numFmtId="0" fontId="10" fillId="0" borderId="0" xfId="0" applyFont="1" applyAlignment="1"/>
    <xf numFmtId="0" fontId="3" fillId="0" borderId="0" xfId="0" applyFont="1" applyBorder="1" applyAlignment="1"/>
    <xf numFmtId="164" fontId="3" fillId="0" borderId="0" xfId="0" applyNumberFormat="1" applyFont="1" applyBorder="1"/>
    <xf numFmtId="0" fontId="46" fillId="0" borderId="0" xfId="0" applyFont="1" applyAlignment="1">
      <alignment horizontal="right"/>
    </xf>
    <xf numFmtId="0" fontId="11" fillId="0" borderId="0" xfId="79" applyFont="1"/>
    <xf numFmtId="0" fontId="1" fillId="0" borderId="0" xfId="79"/>
    <xf numFmtId="0" fontId="1" fillId="0" borderId="0" xfId="79" applyFont="1"/>
    <xf numFmtId="0" fontId="7" fillId="0" borderId="0" xfId="79" applyFont="1" applyAlignment="1">
      <alignment wrapText="1"/>
    </xf>
    <xf numFmtId="0" fontId="3" fillId="0" borderId="0" xfId="79" applyFont="1" applyAlignment="1">
      <alignment wrapText="1"/>
    </xf>
    <xf numFmtId="0" fontId="3" fillId="0" borderId="0" xfId="79" applyFont="1"/>
    <xf numFmtId="0" fontId="5" fillId="0" borderId="0" xfId="0" applyFont="1" applyAlignment="1">
      <alignment horizontal="left"/>
    </xf>
    <xf numFmtId="0" fontId="0" fillId="0" borderId="0" xfId="0" applyBorder="1"/>
    <xf numFmtId="0" fontId="48" fillId="0" borderId="0" xfId="0" applyFont="1" applyFill="1" applyBorder="1" applyAlignment="1">
      <alignment horizontal="left"/>
    </xf>
    <xf numFmtId="164" fontId="6" fillId="0" borderId="0" xfId="0" applyNumberFormat="1" applyFont="1" applyBorder="1"/>
    <xf numFmtId="170" fontId="11" fillId="0" borderId="0" xfId="57" applyNumberFormat="1" applyFont="1" applyAlignment="1">
      <alignment horizontal="right" wrapText="1"/>
    </xf>
    <xf numFmtId="14" fontId="11" fillId="0" borderId="0" xfId="57" applyNumberFormat="1" applyFont="1" applyAlignment="1">
      <alignment horizontal="right" wrapText="1"/>
    </xf>
    <xf numFmtId="0" fontId="47" fillId="0" borderId="18" xfId="80"/>
    <xf numFmtId="0" fontId="6" fillId="0" borderId="0" xfId="57"/>
    <xf numFmtId="0" fontId="1" fillId="0" borderId="0" xfId="79" applyFont="1" applyAlignment="1">
      <alignment horizontal="left" vertical="center" wrapText="1"/>
    </xf>
    <xf numFmtId="0" fontId="44" fillId="0" borderId="0" xfId="50" applyAlignment="1">
      <alignment vertical="center" wrapText="1"/>
    </xf>
    <xf numFmtId="0" fontId="5" fillId="0" borderId="11" xfId="0" applyFont="1" applyFill="1" applyBorder="1"/>
    <xf numFmtId="0" fontId="5" fillId="0" borderId="19" xfId="0" applyFont="1" applyFill="1" applyBorder="1"/>
    <xf numFmtId="0" fontId="5" fillId="0" borderId="11" xfId="0" applyFont="1" applyBorder="1"/>
    <xf numFmtId="164" fontId="0" fillId="0" borderId="0" xfId="0" applyNumberFormat="1"/>
    <xf numFmtId="164" fontId="3" fillId="0" borderId="0" xfId="0" applyNumberFormat="1" applyFont="1" applyFill="1" applyBorder="1"/>
    <xf numFmtId="0" fontId="10" fillId="0" borderId="0" xfId="0" applyFont="1" applyAlignment="1"/>
    <xf numFmtId="0" fontId="49" fillId="0" borderId="21" xfId="81" applyAlignment="1">
      <alignment vertical="center" wrapText="1"/>
    </xf>
    <xf numFmtId="0" fontId="13" fillId="0" borderId="0" xfId="79" applyFont="1" applyFill="1" applyAlignment="1">
      <alignment vertical="center" wrapText="1"/>
    </xf>
    <xf numFmtId="0" fontId="13" fillId="0" borderId="0" xfId="79" applyFont="1" applyFill="1" applyAlignment="1">
      <alignment vertical="center"/>
    </xf>
    <xf numFmtId="0" fontId="5" fillId="0" borderId="0" xfId="79" applyFont="1" applyAlignment="1">
      <alignment horizontal="justify" vertical="center" wrapText="1"/>
    </xf>
    <xf numFmtId="0" fontId="13" fillId="0" borderId="0" xfId="79" applyFont="1" applyAlignment="1">
      <alignment horizontal="justify" vertical="center" wrapText="1"/>
    </xf>
    <xf numFmtId="0" fontId="51" fillId="0" borderId="0" xfId="79" applyFont="1" applyAlignment="1">
      <alignment vertical="center" wrapText="1"/>
    </xf>
    <xf numFmtId="0" fontId="13" fillId="0" borderId="0" xfId="79" applyFont="1" applyAlignment="1">
      <alignment vertical="center" wrapText="1"/>
    </xf>
    <xf numFmtId="0" fontId="3" fillId="0" borderId="0" xfId="79" applyFont="1" applyAlignment="1">
      <alignment vertical="center" wrapText="1"/>
    </xf>
    <xf numFmtId="0" fontId="49" fillId="0" borderId="21" xfId="81" applyAlignment="1"/>
    <xf numFmtId="0" fontId="49" fillId="0" borderId="21" xfId="81"/>
    <xf numFmtId="0" fontId="49" fillId="0" borderId="21" xfId="81" applyFill="1"/>
    <xf numFmtId="0" fontId="50" fillId="0" borderId="0" xfId="82" quotePrefix="1" applyBorder="1" applyAlignment="1">
      <alignment horizontal="left"/>
    </xf>
    <xf numFmtId="0" fontId="50" fillId="0" borderId="22" xfId="82" applyAlignment="1"/>
    <xf numFmtId="0" fontId="5" fillId="0" borderId="11" xfId="0" applyFont="1" applyFill="1" applyBorder="1" applyAlignment="1">
      <alignment vertical="top"/>
    </xf>
    <xf numFmtId="3" fontId="3" fillId="0" borderId="0" xfId="0" applyNumberFormat="1" applyFont="1" applyBorder="1"/>
    <xf numFmtId="3" fontId="3" fillId="0" borderId="0" xfId="0" applyNumberFormat="1" applyFont="1" applyFill="1" applyBorder="1"/>
    <xf numFmtId="1" fontId="3" fillId="0" borderId="0" xfId="0" applyNumberFormat="1" applyFont="1" applyBorder="1"/>
    <xf numFmtId="3" fontId="5" fillId="0" borderId="0" xfId="0" applyNumberFormat="1" applyFont="1" applyBorder="1"/>
    <xf numFmtId="0" fontId="52" fillId="0" borderId="0" xfId="0" applyFont="1" applyAlignment="1">
      <alignment horizontal="right"/>
    </xf>
    <xf numFmtId="0" fontId="3" fillId="0" borderId="0" xfId="0" applyFont="1" applyFill="1"/>
    <xf numFmtId="0" fontId="3" fillId="0" borderId="11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3" fontId="5" fillId="0" borderId="17" xfId="0" applyNumberFormat="1" applyFont="1" applyFill="1" applyBorder="1"/>
    <xf numFmtId="0" fontId="51" fillId="0" borderId="0" xfId="0" applyFont="1" applyBorder="1"/>
    <xf numFmtId="3" fontId="51" fillId="0" borderId="17" xfId="0" applyNumberFormat="1" applyFont="1" applyFill="1" applyBorder="1"/>
    <xf numFmtId="3" fontId="3" fillId="0" borderId="17" xfId="0" applyNumberFormat="1" applyFont="1" applyFill="1" applyBorder="1"/>
    <xf numFmtId="165" fontId="3" fillId="0" borderId="0" xfId="0" applyNumberFormat="1" applyFont="1"/>
    <xf numFmtId="1" fontId="3" fillId="0" borderId="0" xfId="66" applyNumberFormat="1" applyFont="1"/>
    <xf numFmtId="3" fontId="3" fillId="0" borderId="0" xfId="0" applyNumberFormat="1" applyFont="1"/>
    <xf numFmtId="1" fontId="3" fillId="0" borderId="0" xfId="0" applyNumberFormat="1" applyFont="1"/>
    <xf numFmtId="0" fontId="5" fillId="0" borderId="0" xfId="0" quotePrefix="1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65" fontId="5" fillId="0" borderId="0" xfId="0" applyNumberFormat="1" applyFont="1"/>
    <xf numFmtId="3" fontId="5" fillId="0" borderId="17" xfId="0" applyNumberFormat="1" applyFont="1" applyFill="1" applyBorder="1" applyAlignment="1">
      <alignment horizontal="right"/>
    </xf>
    <xf numFmtId="0" fontId="5" fillId="0" borderId="0" xfId="0" quotePrefix="1" applyFont="1" applyBorder="1" applyAlignment="1">
      <alignment horizontal="left"/>
    </xf>
    <xf numFmtId="1" fontId="51" fillId="0" borderId="0" xfId="0" applyNumberFormat="1" applyFont="1"/>
    <xf numFmtId="165" fontId="48" fillId="0" borderId="0" xfId="0" applyNumberFormat="1" applyFont="1"/>
    <xf numFmtId="0" fontId="51" fillId="0" borderId="0" xfId="0" applyFont="1"/>
    <xf numFmtId="0" fontId="5" fillId="0" borderId="0" xfId="0" applyFont="1" applyBorder="1"/>
    <xf numFmtId="3" fontId="5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3" fontId="48" fillId="0" borderId="17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5" fillId="0" borderId="1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165" fontId="5" fillId="0" borderId="0" xfId="0" applyNumberFormat="1" applyFont="1" applyFill="1"/>
    <xf numFmtId="165" fontId="48" fillId="0" borderId="0" xfId="66" applyNumberFormat="1" applyFont="1" applyFill="1"/>
    <xf numFmtId="165" fontId="51" fillId="0" borderId="0" xfId="0" applyNumberFormat="1" applyFont="1"/>
    <xf numFmtId="0" fontId="5" fillId="0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/>
    <xf numFmtId="0" fontId="0" fillId="0" borderId="0" xfId="0" applyAlignment="1"/>
    <xf numFmtId="0" fontId="50" fillId="0" borderId="0" xfId="82" quotePrefix="1" applyBorder="1" applyAlignment="1">
      <alignment horizontal="left" vertical="center" wrapText="1"/>
    </xf>
    <xf numFmtId="0" fontId="49" fillId="0" borderId="21" xfId="81" applyAlignment="1"/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3" xfId="58"/>
    <cellStyle name="Normal 2_TC_A1" xfId="59"/>
    <cellStyle name="Normal 2_TC_A1 2" xfId="79"/>
    <cellStyle name="Normal 3" xfId="60"/>
    <cellStyle name="Normal 3 2" xfId="61"/>
    <cellStyle name="Normal 4" xfId="62"/>
    <cellStyle name="Output" xfId="63"/>
    <cellStyle name="Percent 2" xfId="64"/>
    <cellStyle name="Percent_1 SubOverv.USd" xfId="65"/>
    <cellStyle name="Pourcentage" xfId="66" builtinId="5"/>
    <cellStyle name="Prozent_SubCatperStud" xfId="67"/>
    <cellStyle name="row" xfId="68"/>
    <cellStyle name="RowCodes" xfId="69"/>
    <cellStyle name="Row-Col Headings" xfId="70"/>
    <cellStyle name="RowTitles_CENTRAL_GOVT" xfId="71"/>
    <cellStyle name="RowTitles-Col2" xfId="72"/>
    <cellStyle name="RowTitles-Detail" xfId="73"/>
    <cellStyle name="Standard_Info" xfId="74"/>
    <cellStyle name="temp" xfId="75"/>
    <cellStyle name="Title" xfId="76"/>
    <cellStyle name="title1" xfId="77"/>
    <cellStyle name="Titre 1" xfId="80" builtinId="16"/>
    <cellStyle name="Titre 2" xfId="81" builtinId="17"/>
    <cellStyle name="Titre 3" xfId="82" builtinId="18"/>
    <cellStyle name="Warning Text" xfId="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98688537931207E-2"/>
          <c:y val="8.3094672130574143E-2"/>
          <c:w val="0.77174049574787662"/>
          <c:h val="0.82808138778399754"/>
        </c:manualLayout>
      </c:layout>
      <c:lineChart>
        <c:grouping val="standard"/>
        <c:varyColors val="0"/>
        <c:ser>
          <c:idx val="0"/>
          <c:order val="0"/>
          <c:tx>
            <c:v>CAP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'4.05 Graphique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'4.05 Graphique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925-414F-901D-6A7396225EA8}"/>
            </c:ext>
          </c:extLst>
        </c:ser>
        <c:ser>
          <c:idx val="1"/>
          <c:order val="1"/>
          <c:tx>
            <c:v>BEP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'4.05 Graphique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'4.05 Graphique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925-414F-901D-6A7396225EA8}"/>
            </c:ext>
          </c:extLst>
        </c:ser>
        <c:ser>
          <c:idx val="2"/>
          <c:order val="2"/>
          <c:tx>
            <c:v>Bac Pro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'4.05 Graphique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'4.05 Graphique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925-414F-901D-6A7396225EA8}"/>
            </c:ext>
          </c:extLst>
        </c:ser>
        <c:ser>
          <c:idx val="3"/>
          <c:order val="3"/>
          <c:tx>
            <c:v>Tout Pro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'4.05 Graphique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'4.05 Graphique 1'!#REF!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925-414F-901D-6A739622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71224"/>
        <c:axId val="1"/>
      </c:lineChart>
      <c:catAx>
        <c:axId val="512371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4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12371224"/>
        <c:crosses val="autoZero"/>
        <c:crossBetween val="between"/>
        <c:majorUnit val="20"/>
        <c:minorUnit val="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98751864650007E-2"/>
          <c:y val="9.0735434574976126E-2"/>
          <c:w val="0.82549334345255032"/>
          <c:h val="0.79656271904481424"/>
        </c:manualLayout>
      </c:layout>
      <c:lineChart>
        <c:grouping val="standard"/>
        <c:varyColors val="0"/>
        <c:ser>
          <c:idx val="0"/>
          <c:order val="0"/>
          <c:tx>
            <c:strRef>
              <c:f>'4.15 Graphique 1'!$K$5</c:f>
              <c:strCache>
                <c:ptCount val="1"/>
                <c:pt idx="0">
                  <c:v>CAP</c:v>
                </c:pt>
              </c:strCache>
            </c:strRef>
          </c:tx>
          <c:spPr>
            <a:ln w="28575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noFill/>
                <a:prstDash val="solid"/>
              </a:ln>
            </c:spPr>
          </c:marker>
          <c:dLbls>
            <c:dLbl>
              <c:idx val="6"/>
              <c:layout>
                <c:manualLayout>
                  <c:x val="-5.9597208885474762E-2"/>
                  <c:y val="2.501547987616091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06E-4FFC-BDF1-361060DDF7B6}"/>
                </c:ext>
              </c:extLst>
            </c:dLbl>
            <c:dLbl>
              <c:idx val="7"/>
              <c:layout>
                <c:manualLayout>
                  <c:x val="1.8004310436804997E-2"/>
                  <c:y val="-7.5500841032641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E-4FFC-BDF1-361060DDF7B6}"/>
                </c:ext>
              </c:extLst>
            </c:dLbl>
            <c:dLbl>
              <c:idx val="2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F6-4683-A8C5-933990C6CA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'4.15 Graphique 1'!$L$4:$T$4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'4.15 Graphique 1'!$L$5:$T$5</c:f>
              <c:numCache>
                <c:formatCode>0.0</c:formatCode>
                <c:ptCount val="9"/>
                <c:pt idx="0">
                  <c:v>100</c:v>
                </c:pt>
                <c:pt idx="1">
                  <c:v>96.506550218340607</c:v>
                </c:pt>
                <c:pt idx="2">
                  <c:v>93.231441048034938</c:v>
                </c:pt>
                <c:pt idx="3">
                  <c:v>88.646288209606993</c:v>
                </c:pt>
                <c:pt idx="4">
                  <c:v>83.842794759825324</c:v>
                </c:pt>
                <c:pt idx="5">
                  <c:v>92.358078602620083</c:v>
                </c:pt>
                <c:pt idx="6">
                  <c:v>89.082969432314414</c:v>
                </c:pt>
                <c:pt idx="7">
                  <c:v>98.471615720524028</c:v>
                </c:pt>
                <c:pt idx="8">
                  <c:v>108.51528384279477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6-4683-A8C5-933990C6CA32}"/>
            </c:ext>
          </c:extLst>
        </c:ser>
        <c:ser>
          <c:idx val="1"/>
          <c:order val="1"/>
          <c:tx>
            <c:strRef>
              <c:f>'4.15 Graphique 1'!$K$6</c:f>
              <c:strCache>
                <c:ptCount val="1"/>
                <c:pt idx="0">
                  <c:v>Bac Pro</c:v>
                </c:pt>
              </c:strCache>
            </c:strRef>
          </c:tx>
          <c:spPr>
            <a:ln w="28575">
              <a:solidFill>
                <a:schemeClr val="accent1">
                  <a:lumMod val="40000"/>
                  <a:lumOff val="60000"/>
                </a:schemeClr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noFill/>
                <a:prstDash val="solid"/>
              </a:ln>
            </c:spPr>
          </c:marker>
          <c:dLbls>
            <c:dLbl>
              <c:idx val="6"/>
              <c:layout>
                <c:manualLayout>
                  <c:x val="-8.2148219277468446E-2"/>
                  <c:y val="-4.7787881004038579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06E-4FFC-BDF1-361060DDF7B6}"/>
                </c:ext>
              </c:extLst>
            </c:dLbl>
            <c:dLbl>
              <c:idx val="7"/>
              <c:layout>
                <c:manualLayout>
                  <c:x val="2.9163199260286505E-2"/>
                  <c:y val="-6.017191977077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6E-4FFC-BDF1-361060DDF7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'4.15 Graphique 1'!$L$4:$T$4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'4.15 Graphique 1'!$L$6:$T$6</c:f>
              <c:numCache>
                <c:formatCode>0.0</c:formatCode>
                <c:ptCount val="9"/>
                <c:pt idx="0">
                  <c:v>100</c:v>
                </c:pt>
                <c:pt idx="1">
                  <c:v>95.628112894299946</c:v>
                </c:pt>
                <c:pt idx="2">
                  <c:v>95.351411178749302</c:v>
                </c:pt>
                <c:pt idx="3">
                  <c:v>95.960154952960693</c:v>
                </c:pt>
                <c:pt idx="4">
                  <c:v>94.023242944106229</c:v>
                </c:pt>
                <c:pt idx="5">
                  <c:v>93.801881571665731</c:v>
                </c:pt>
                <c:pt idx="6">
                  <c:v>93.967902600996112</c:v>
                </c:pt>
                <c:pt idx="7">
                  <c:v>97.177642501383502</c:v>
                </c:pt>
                <c:pt idx="8">
                  <c:v>97.620365246264527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F6-4683-A8C5-933990C6CA32}"/>
            </c:ext>
          </c:extLst>
        </c:ser>
        <c:ser>
          <c:idx val="2"/>
          <c:order val="2"/>
          <c:tx>
            <c:strRef>
              <c:f>'4.15 Graphique 1'!$K$7</c:f>
              <c:strCache>
                <c:ptCount val="1"/>
                <c:pt idx="0">
                  <c:v>Tout Pro</c:v>
                </c:pt>
              </c:strCache>
            </c:strRef>
          </c:tx>
          <c:spPr>
            <a:ln w="28575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3"/>
            <c:spPr>
              <a:noFill/>
              <a:ln>
                <a:noFill/>
              </a:ln>
            </c:spPr>
          </c:marker>
          <c:dLbls>
            <c:dLbl>
              <c:idx val="6"/>
              <c:layout>
                <c:manualLayout>
                  <c:x val="-5.7452575709589698E-2"/>
                  <c:y val="3.64087870105062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E-4FFC-BDF1-361060DDF7B6}"/>
                </c:ext>
              </c:extLst>
            </c:dLbl>
            <c:dLbl>
              <c:idx val="7"/>
              <c:layout>
                <c:manualLayout>
                  <c:x val="2.0412180184793974E-2"/>
                  <c:y val="0.130606924908380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E-4FFC-BDF1-361060DDF7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'4.15 Graphique 1'!$L$4:$T$4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'4.15 Graphique 1'!$L$7:$T$7</c:f>
              <c:numCache>
                <c:formatCode>0.0</c:formatCode>
                <c:ptCount val="9"/>
                <c:pt idx="0">
                  <c:v>100</c:v>
                </c:pt>
                <c:pt idx="1">
                  <c:v>95.805739514348787</c:v>
                </c:pt>
                <c:pt idx="2">
                  <c:v>94.922737306843274</c:v>
                </c:pt>
                <c:pt idx="3">
                  <c:v>94.481236203090518</c:v>
                </c:pt>
                <c:pt idx="4">
                  <c:v>91.96467991169979</c:v>
                </c:pt>
                <c:pt idx="5">
                  <c:v>93.509933774834451</c:v>
                </c:pt>
                <c:pt idx="6">
                  <c:v>92.980132450331126</c:v>
                </c:pt>
                <c:pt idx="7">
                  <c:v>97.439293598234002</c:v>
                </c:pt>
                <c:pt idx="8">
                  <c:v>99.823399558498906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F6-4683-A8C5-933990C6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373520"/>
        <c:axId val="1"/>
      </c:lineChart>
      <c:catAx>
        <c:axId val="51237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80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512373520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fr-FR" b="1"/>
              <a:t>[3] Évolution de la répartition des effectifs d'élèves  de formations professionnelles en lycée selon le secteur de formation (%)</a:t>
            </a:r>
          </a:p>
        </c:rich>
      </c:tx>
      <c:layout>
        <c:manualLayout>
          <c:xMode val="edge"/>
          <c:yMode val="edge"/>
          <c:x val="0.13247187182914547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299197621695296"/>
          <c:y val="0.18599077688796631"/>
          <c:w val="0.6764593512829441"/>
          <c:h val="0.71497753193296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'4.15 Graphique 3'!$K$10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rgbClr val="0000F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'4.15 Graphique 3'!$J$11:$J$19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'4.15 Graphique 3'!$K$11:$K$19</c:f>
              <c:numCache>
                <c:formatCode>0.0</c:formatCode>
                <c:ptCount val="9"/>
                <c:pt idx="0">
                  <c:v>41.9</c:v>
                </c:pt>
                <c:pt idx="1">
                  <c:v>42.5</c:v>
                </c:pt>
                <c:pt idx="2">
                  <c:v>42.5</c:v>
                </c:pt>
                <c:pt idx="3">
                  <c:v>41</c:v>
                </c:pt>
                <c:pt idx="4">
                  <c:v>42.4</c:v>
                </c:pt>
                <c:pt idx="5">
                  <c:v>44.2</c:v>
                </c:pt>
                <c:pt idx="6">
                  <c:v>44</c:v>
                </c:pt>
                <c:pt idx="7">
                  <c:v>42.5</c:v>
                </c:pt>
                <c:pt idx="8" formatCode="General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D-4241-931A-080F3295BEF4}"/>
            </c:ext>
          </c:extLst>
        </c:ser>
        <c:ser>
          <c:idx val="1"/>
          <c:order val="1"/>
          <c:tx>
            <c:strRef>
              <c:f>'4.15 Graphique 3'!$L$10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99CCF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'4.15 Graphique 3'!$J$11:$J$19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'4.15 Graphique 3'!$L$11:$L$19</c:f>
              <c:numCache>
                <c:formatCode>0.0</c:formatCode>
                <c:ptCount val="9"/>
                <c:pt idx="0">
                  <c:v>58.1</c:v>
                </c:pt>
                <c:pt idx="1">
                  <c:v>57.5</c:v>
                </c:pt>
                <c:pt idx="2">
                  <c:v>57.5</c:v>
                </c:pt>
                <c:pt idx="3">
                  <c:v>59</c:v>
                </c:pt>
                <c:pt idx="4">
                  <c:v>57.6</c:v>
                </c:pt>
                <c:pt idx="5">
                  <c:v>55.8</c:v>
                </c:pt>
                <c:pt idx="6">
                  <c:v>56</c:v>
                </c:pt>
                <c:pt idx="7">
                  <c:v>57.5</c:v>
                </c:pt>
                <c:pt idx="8" formatCode="General">
                  <c:v>57.7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9D-4241-931A-080F3295B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2365976"/>
        <c:axId val="1"/>
      </c:barChart>
      <c:catAx>
        <c:axId val="512365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512365976"/>
        <c:crosses val="autoZero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t"/>
      <c:layout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24</xdr:row>
      <xdr:rowOff>85725</xdr:rowOff>
    </xdr:to>
    <xdr:graphicFrame macro="">
      <xdr:nvGraphicFramePr>
        <xdr:cNvPr id="5556" name="Chart 2">
          <a:extLst>
            <a:ext uri="{FF2B5EF4-FFF2-40B4-BE49-F238E27FC236}">
              <a16:creationId xmlns:a16="http://schemas.microsoft.com/office/drawing/2014/main" id="{00000000-0008-0000-0100-0000B4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4</xdr:row>
      <xdr:rowOff>0</xdr:rowOff>
    </xdr:from>
    <xdr:to>
      <xdr:col>9</xdr:col>
      <xdr:colOff>76201</xdr:colOff>
      <xdr:row>25</xdr:row>
      <xdr:rowOff>76200</xdr:rowOff>
    </xdr:to>
    <xdr:graphicFrame macro="">
      <xdr:nvGraphicFramePr>
        <xdr:cNvPr id="5557" name="Chart 3">
          <a:extLst>
            <a:ext uri="{FF2B5EF4-FFF2-40B4-BE49-F238E27FC236}">
              <a16:creationId xmlns:a16="http://schemas.microsoft.com/office/drawing/2014/main" id="{00000000-0008-0000-0100-0000B5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0.7629</cdr:x>
      <cdr:y>0.82496</cdr:y>
    </cdr:from>
    <cdr:to>
      <cdr:x>0.85227</cdr:x>
      <cdr:y>0.87671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32005" y="2764663"/>
          <a:ext cx="474538" cy="1732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BEP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[5]</a:t>
          </a:r>
        </a:p>
      </cdr:txBody>
    </cdr:sp>
  </cdr:relSizeAnchor>
  <cdr:relSizeAnchor xmlns:cdr="http://schemas.openxmlformats.org/drawingml/2006/chartDrawing">
    <cdr:from>
      <cdr:x>0.64874</cdr:x>
      <cdr:y>0.4558</cdr:y>
    </cdr:from>
    <cdr:to>
      <cdr:x>0.74546</cdr:x>
      <cdr:y>0.49227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8165" y="1523508"/>
          <a:ext cx="510742" cy="120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0.7224</cdr:x>
      <cdr:y>0.32951</cdr:y>
    </cdr:from>
    <cdr:to>
      <cdr:x>0.7224</cdr:x>
      <cdr:y>0.32951</cdr:y>
    </cdr:to>
    <cdr:sp macro="" textlink="">
      <cdr:nvSpPr>
        <cdr:cNvPr id="614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683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  <cdr:relSizeAnchor xmlns:cdr="http://schemas.openxmlformats.org/drawingml/2006/chartDrawing">
    <cdr:from>
      <cdr:x>0.70005</cdr:x>
      <cdr:y>0.06138</cdr:y>
    </cdr:from>
    <cdr:to>
      <cdr:x>0.82353</cdr:x>
      <cdr:y>0.10265</cdr:y>
    </cdr:to>
    <cdr:sp macro="" textlink="">
      <cdr:nvSpPr>
        <cdr:cNvPr id="6151" name="Rectangle 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99699" y="203010"/>
          <a:ext cx="649095" cy="1424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[329]</a:t>
          </a:r>
        </a:p>
      </cdr:txBody>
    </cdr:sp>
  </cdr:relSizeAnchor>
  <cdr:relSizeAnchor xmlns:cdr="http://schemas.openxmlformats.org/drawingml/2006/chartDrawing">
    <cdr:from>
      <cdr:x>0.78647</cdr:x>
      <cdr:y>0.39727</cdr:y>
    </cdr:from>
    <cdr:to>
      <cdr:x>0.88049</cdr:x>
      <cdr:y>0.45774</cdr:y>
    </cdr:to>
    <cdr:sp macro="" textlink="">
      <cdr:nvSpPr>
        <cdr:cNvPr id="6152" name="Rectangle 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4145790" y="1327579"/>
          <a:ext cx="495227" cy="20159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CAP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[162]</a:t>
          </a:r>
        </a:p>
      </cdr:txBody>
    </cdr:sp>
  </cdr:relSizeAnchor>
  <cdr:relSizeAnchor xmlns:cdr="http://schemas.openxmlformats.org/drawingml/2006/chartDrawing">
    <cdr:from>
      <cdr:x>0.64874</cdr:x>
      <cdr:y>0.4558</cdr:y>
    </cdr:from>
    <cdr:to>
      <cdr:x>0.74546</cdr:x>
      <cdr:y>0.49227</cdr:y>
    </cdr:to>
    <cdr:sp macro="" textlink="">
      <cdr:nvSpPr>
        <cdr:cNvPr id="615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8165" y="1523508"/>
          <a:ext cx="510742" cy="120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0.7224</cdr:x>
      <cdr:y>0.32951</cdr:y>
    </cdr:from>
    <cdr:to>
      <cdr:x>0.7224</cdr:x>
      <cdr:y>0.32951</cdr:y>
    </cdr:to>
    <cdr:sp macro="" textlink="">
      <cdr:nvSpPr>
        <cdr:cNvPr id="615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683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  <cdr:relSizeAnchor xmlns:cdr="http://schemas.openxmlformats.org/drawingml/2006/chartDrawing">
    <cdr:from>
      <cdr:x>0.74546</cdr:x>
      <cdr:y>0.58501</cdr:y>
    </cdr:from>
    <cdr:to>
      <cdr:x>0.92933</cdr:x>
      <cdr:y>0.64183</cdr:y>
    </cdr:to>
    <cdr:sp macro="" textlink="">
      <cdr:nvSpPr>
        <cdr:cNvPr id="6156" name="Rectangle 1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8907" y="1955848"/>
          <a:ext cx="965885" cy="18702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Tous diplômes </a:t>
          </a:r>
          <a:r>
            <a:rPr lang="fr-FR" sz="575" b="0" i="0" u="none" strike="noStrike" baseline="0">
              <a:solidFill>
                <a:srgbClr val="FF0000"/>
              </a:solidFill>
              <a:latin typeface="Arial"/>
              <a:cs typeface="Arial"/>
            </a:rPr>
            <a:t>[95</a:t>
          </a:r>
          <a:r>
            <a:rPr lang="fr-FR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]</a:t>
          </a:r>
        </a:p>
      </cdr:txBody>
    </cdr:sp>
  </cdr:relSizeAnchor>
  <cdr:relSizeAnchor xmlns:cdr="http://schemas.openxmlformats.org/drawingml/2006/chartDrawing">
    <cdr:from>
      <cdr:x>0.08537</cdr:x>
      <cdr:y>0.79148</cdr:y>
    </cdr:from>
    <cdr:to>
      <cdr:x>0.24765</cdr:x>
      <cdr:y>0.87429</cdr:y>
    </cdr:to>
    <cdr:sp macro="" textlink="">
      <cdr:nvSpPr>
        <cdr:cNvPr id="6157" name="Rectangle 1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9050" y="2646458"/>
          <a:ext cx="855978" cy="2866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 : 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MEN-DEPP</a:t>
          </a: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0.65193</cdr:x>
      <cdr:y>0.45654</cdr:y>
    </cdr:from>
    <cdr:to>
      <cdr:x>0.74892</cdr:x>
      <cdr:y>0.49323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28165" y="1523508"/>
          <a:ext cx="510742" cy="119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0.72314</cdr:x>
      <cdr:y>0.33001</cdr:y>
    </cdr:from>
    <cdr:to>
      <cdr:x>0.72314</cdr:x>
      <cdr:y>0.33001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76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  <cdr:relSizeAnchor xmlns:cdr="http://schemas.openxmlformats.org/drawingml/2006/chartDrawing">
    <cdr:from>
      <cdr:x>0.72314</cdr:x>
      <cdr:y>0.33001</cdr:y>
    </cdr:from>
    <cdr:to>
      <cdr:x>0.72314</cdr:x>
      <cdr:y>0.33001</cdr:y>
    </cdr:to>
    <cdr:sp macro="" textlink="">
      <cdr:nvSpPr>
        <cdr:cNvPr id="30727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09606" y="109764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Bac Pro </a:t>
          </a:r>
          <a:r>
            <a:rPr lang="fr-FR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[118]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7</xdr:col>
      <xdr:colOff>581025</xdr:colOff>
      <xdr:row>28</xdr:row>
      <xdr:rowOff>66675</xdr:rowOff>
    </xdr:to>
    <xdr:graphicFrame macro="">
      <xdr:nvGraphicFramePr>
        <xdr:cNvPr id="8402" name="Chart 1">
          <a:extLst>
            <a:ext uri="{FF2B5EF4-FFF2-40B4-BE49-F238E27FC236}">
              <a16:creationId xmlns:a16="http://schemas.microsoft.com/office/drawing/2014/main" id="{00000000-0008-0000-0300-0000D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A98"/>
  <sheetViews>
    <sheetView showGridLines="0" zoomScaleNormal="100" zoomScaleSheetLayoutView="110" workbookViewId="0">
      <selection activeCell="A21" sqref="A21"/>
    </sheetView>
  </sheetViews>
  <sheetFormatPr baseColWidth="10" defaultRowHeight="12.75" x14ac:dyDescent="0.2"/>
  <cols>
    <col min="1" max="1" width="90.7109375" style="20" customWidth="1"/>
    <col min="2" max="16384" width="11.42578125" style="20"/>
  </cols>
  <sheetData>
    <row r="1" spans="1:1" x14ac:dyDescent="0.2">
      <c r="A1" s="19" t="s">
        <v>43</v>
      </c>
    </row>
    <row r="2" spans="1:1" x14ac:dyDescent="0.2">
      <c r="A2" s="29" t="s">
        <v>38</v>
      </c>
    </row>
    <row r="3" spans="1:1" x14ac:dyDescent="0.2">
      <c r="A3" s="30">
        <v>45982</v>
      </c>
    </row>
    <row r="4" spans="1:1" ht="20.25" thickBot="1" x14ac:dyDescent="0.35">
      <c r="A4" s="31" t="s">
        <v>39</v>
      </c>
    </row>
    <row r="5" spans="1:1" ht="13.5" thickTop="1" x14ac:dyDescent="0.2">
      <c r="A5" s="32"/>
    </row>
    <row r="6" spans="1:1" ht="25.5" x14ac:dyDescent="0.2">
      <c r="A6" s="33" t="s">
        <v>40</v>
      </c>
    </row>
    <row r="7" spans="1:1" ht="15" x14ac:dyDescent="0.2">
      <c r="A7" s="34" t="s">
        <v>41</v>
      </c>
    </row>
    <row r="8" spans="1:1" ht="15" x14ac:dyDescent="0.2">
      <c r="A8" s="34"/>
    </row>
    <row r="9" spans="1:1" ht="17.25" thickBot="1" x14ac:dyDescent="0.25">
      <c r="A9" s="41" t="s">
        <v>42</v>
      </c>
    </row>
    <row r="10" spans="1:1" s="21" customFormat="1" ht="13.5" thickTop="1" x14ac:dyDescent="0.2">
      <c r="A10" s="19"/>
    </row>
    <row r="11" spans="1:1" s="21" customFormat="1" x14ac:dyDescent="0.2">
      <c r="A11" s="19"/>
    </row>
    <row r="12" spans="1:1" s="21" customFormat="1" x14ac:dyDescent="0.2">
      <c r="A12" s="19"/>
    </row>
    <row r="13" spans="1:1" s="21" customFormat="1" ht="34.9" customHeight="1" x14ac:dyDescent="0.2"/>
    <row r="14" spans="1:1" s="21" customFormat="1" ht="35.1" customHeight="1" x14ac:dyDescent="0.2">
      <c r="A14" s="42" t="s">
        <v>23</v>
      </c>
    </row>
    <row r="15" spans="1:1" s="21" customFormat="1" x14ac:dyDescent="0.2">
      <c r="A15" s="22" t="s">
        <v>45</v>
      </c>
    </row>
    <row r="16" spans="1:1" s="21" customFormat="1" x14ac:dyDescent="0.2">
      <c r="A16" s="22" t="s">
        <v>13</v>
      </c>
    </row>
    <row r="17" spans="1:1" s="21" customFormat="1" ht="24" x14ac:dyDescent="0.2">
      <c r="A17" s="22" t="s">
        <v>34</v>
      </c>
    </row>
    <row r="18" spans="1:1" s="21" customFormat="1" x14ac:dyDescent="0.2">
      <c r="A18" s="22"/>
    </row>
    <row r="19" spans="1:1" s="21" customFormat="1" x14ac:dyDescent="0.2">
      <c r="A19" s="22"/>
    </row>
    <row r="20" spans="1:1" s="21" customFormat="1" x14ac:dyDescent="0.2">
      <c r="A20" s="22"/>
    </row>
    <row r="21" spans="1:1" s="21" customFormat="1" x14ac:dyDescent="0.2">
      <c r="A21" s="22"/>
    </row>
    <row r="22" spans="1:1" s="21" customFormat="1" x14ac:dyDescent="0.2">
      <c r="A22" s="22"/>
    </row>
    <row r="23" spans="1:1" s="21" customFormat="1" ht="35.1" customHeight="1" x14ac:dyDescent="0.2">
      <c r="A23" s="43" t="s">
        <v>24</v>
      </c>
    </row>
    <row r="24" spans="1:1" s="21" customFormat="1" ht="22.5" x14ac:dyDescent="0.2">
      <c r="A24" s="44" t="s">
        <v>46</v>
      </c>
    </row>
    <row r="25" spans="1:1" s="21" customFormat="1" ht="35.1" customHeight="1" x14ac:dyDescent="0.2">
      <c r="A25" s="45" t="s">
        <v>25</v>
      </c>
    </row>
    <row r="26" spans="1:1" s="21" customFormat="1" x14ac:dyDescent="0.2">
      <c r="A26" s="46" t="s">
        <v>47</v>
      </c>
    </row>
    <row r="27" spans="1:1" s="21" customFormat="1" ht="35.1" customHeight="1" x14ac:dyDescent="0.2">
      <c r="A27" s="47" t="s">
        <v>26</v>
      </c>
    </row>
    <row r="28" spans="1:1" s="21" customFormat="1" x14ac:dyDescent="0.2">
      <c r="A28" s="48" t="s">
        <v>27</v>
      </c>
    </row>
    <row r="29" spans="1:1" s="21" customFormat="1" x14ac:dyDescent="0.2"/>
    <row r="30" spans="1:1" s="21" customFormat="1" ht="22.5" x14ac:dyDescent="0.2">
      <c r="A30" s="23" t="s">
        <v>28</v>
      </c>
    </row>
    <row r="31" spans="1:1" s="21" customFormat="1" x14ac:dyDescent="0.2">
      <c r="A31" s="24"/>
    </row>
    <row r="32" spans="1:1" s="21" customFormat="1" x14ac:dyDescent="0.2">
      <c r="A32" s="43" t="s">
        <v>29</v>
      </c>
    </row>
    <row r="33" spans="1:1" s="21" customFormat="1" x14ac:dyDescent="0.2">
      <c r="A33" s="24"/>
    </row>
    <row r="34" spans="1:1" s="21" customFormat="1" x14ac:dyDescent="0.2">
      <c r="A34" s="24" t="s">
        <v>30</v>
      </c>
    </row>
    <row r="35" spans="1:1" s="21" customFormat="1" x14ac:dyDescent="0.2">
      <c r="A35" s="24" t="s">
        <v>31</v>
      </c>
    </row>
    <row r="36" spans="1:1" s="21" customFormat="1" x14ac:dyDescent="0.2">
      <c r="A36" s="24" t="s">
        <v>32</v>
      </c>
    </row>
    <row r="37" spans="1:1" s="21" customFormat="1" x14ac:dyDescent="0.2">
      <c r="A37" s="24" t="s">
        <v>33</v>
      </c>
    </row>
    <row r="38" spans="1:1" s="21" customFormat="1" x14ac:dyDescent="0.2"/>
    <row r="39" spans="1:1" s="21" customFormat="1" x14ac:dyDescent="0.2"/>
    <row r="40" spans="1:1" s="21" customFormat="1" x14ac:dyDescent="0.2"/>
    <row r="41" spans="1:1" s="21" customFormat="1" x14ac:dyDescent="0.2"/>
    <row r="42" spans="1:1" s="21" customFormat="1" x14ac:dyDescent="0.2"/>
    <row r="43" spans="1:1" s="21" customFormat="1" x14ac:dyDescent="0.2"/>
    <row r="44" spans="1:1" s="21" customFormat="1" x14ac:dyDescent="0.2"/>
    <row r="45" spans="1:1" s="21" customFormat="1" x14ac:dyDescent="0.2"/>
    <row r="46" spans="1:1" s="21" customFormat="1" x14ac:dyDescent="0.2"/>
    <row r="47" spans="1:1" s="21" customFormat="1" x14ac:dyDescent="0.2"/>
    <row r="48" spans="1:1" s="21" customFormat="1" x14ac:dyDescent="0.2"/>
    <row r="49" s="21" customFormat="1" x14ac:dyDescent="0.2"/>
    <row r="50" s="21" customFormat="1" x14ac:dyDescent="0.2"/>
    <row r="51" s="21" customFormat="1" x14ac:dyDescent="0.2"/>
    <row r="52" s="21" customFormat="1" x14ac:dyDescent="0.2"/>
    <row r="53" s="21" customFormat="1" x14ac:dyDescent="0.2"/>
    <row r="54" s="21" customFormat="1" x14ac:dyDescent="0.2"/>
    <row r="55" s="21" customFormat="1" x14ac:dyDescent="0.2"/>
    <row r="56" s="21" customFormat="1" x14ac:dyDescent="0.2"/>
    <row r="57" s="21" customFormat="1" x14ac:dyDescent="0.2"/>
    <row r="58" s="21" customFormat="1" x14ac:dyDescent="0.2"/>
    <row r="59" s="21" customFormat="1" x14ac:dyDescent="0.2"/>
    <row r="60" s="21" customFormat="1" x14ac:dyDescent="0.2"/>
    <row r="61" s="21" customFormat="1" x14ac:dyDescent="0.2"/>
    <row r="62" s="21" customFormat="1" x14ac:dyDescent="0.2"/>
    <row r="63" s="21" customFormat="1" x14ac:dyDescent="0.2"/>
    <row r="64" s="21" customFormat="1" x14ac:dyDescent="0.2"/>
    <row r="65" s="21" customFormat="1" x14ac:dyDescent="0.2"/>
    <row r="66" s="21" customFormat="1" x14ac:dyDescent="0.2"/>
    <row r="67" s="21" customFormat="1" x14ac:dyDescent="0.2"/>
    <row r="68" s="21" customFormat="1" x14ac:dyDescent="0.2"/>
    <row r="69" s="21" customFormat="1" x14ac:dyDescent="0.2"/>
    <row r="70" s="21" customFormat="1" x14ac:dyDescent="0.2"/>
    <row r="71" s="21" customFormat="1" x14ac:dyDescent="0.2"/>
    <row r="72" s="21" customFormat="1" x14ac:dyDescent="0.2"/>
    <row r="73" s="21" customFormat="1" x14ac:dyDescent="0.2"/>
    <row r="74" s="21" customFormat="1" x14ac:dyDescent="0.2"/>
    <row r="75" s="21" customFormat="1" x14ac:dyDescent="0.2"/>
    <row r="76" s="21" customFormat="1" x14ac:dyDescent="0.2"/>
    <row r="77" s="21" customFormat="1" x14ac:dyDescent="0.2"/>
    <row r="78" s="21" customFormat="1" x14ac:dyDescent="0.2"/>
    <row r="79" s="21" customFormat="1" x14ac:dyDescent="0.2"/>
    <row r="80" s="21" customFormat="1" x14ac:dyDescent="0.2"/>
    <row r="81" spans="1:1" s="21" customFormat="1" x14ac:dyDescent="0.2"/>
    <row r="82" spans="1:1" s="21" customFormat="1" x14ac:dyDescent="0.2"/>
    <row r="83" spans="1:1" s="21" customFormat="1" x14ac:dyDescent="0.2"/>
    <row r="84" spans="1:1" x14ac:dyDescent="0.2">
      <c r="A84" s="21"/>
    </row>
    <row r="85" spans="1:1" x14ac:dyDescent="0.2">
      <c r="A85" s="21"/>
    </row>
    <row r="86" spans="1:1" x14ac:dyDescent="0.2">
      <c r="A86" s="21"/>
    </row>
    <row r="87" spans="1:1" x14ac:dyDescent="0.2">
      <c r="A87" s="21"/>
    </row>
    <row r="88" spans="1:1" x14ac:dyDescent="0.2">
      <c r="A88" s="21"/>
    </row>
    <row r="89" spans="1:1" x14ac:dyDescent="0.2">
      <c r="A89" s="21"/>
    </row>
    <row r="90" spans="1:1" x14ac:dyDescent="0.2">
      <c r="A90" s="21"/>
    </row>
    <row r="91" spans="1:1" x14ac:dyDescent="0.2">
      <c r="A91" s="21"/>
    </row>
    <row r="92" spans="1:1" x14ac:dyDescent="0.2">
      <c r="A92" s="21"/>
    </row>
    <row r="93" spans="1:1" x14ac:dyDescent="0.2">
      <c r="A93" s="21"/>
    </row>
    <row r="94" spans="1:1" x14ac:dyDescent="0.2">
      <c r="A94" s="21"/>
    </row>
    <row r="95" spans="1:1" x14ac:dyDescent="0.2">
      <c r="A95" s="21"/>
    </row>
    <row r="96" spans="1:1" x14ac:dyDescent="0.2">
      <c r="A96" s="21"/>
    </row>
    <row r="97" spans="1:1" x14ac:dyDescent="0.2">
      <c r="A97" s="21"/>
    </row>
    <row r="98" spans="1:1" x14ac:dyDescent="0.2">
      <c r="A98" s="21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T41"/>
  <sheetViews>
    <sheetView showGridLines="0" topLeftCell="A2" zoomScaleNormal="100" workbookViewId="0">
      <selection activeCell="P27" sqref="P27"/>
    </sheetView>
  </sheetViews>
  <sheetFormatPr baseColWidth="10" defaultRowHeight="12.75" x14ac:dyDescent="0.2"/>
  <cols>
    <col min="1" max="1" width="12.7109375" customWidth="1"/>
    <col min="2" max="2" width="4.5703125" customWidth="1"/>
    <col min="3" max="3" width="5.140625" customWidth="1"/>
    <col min="4" max="19" width="8.7109375" customWidth="1"/>
    <col min="20" max="20" width="8.5703125" customWidth="1"/>
  </cols>
  <sheetData>
    <row r="1" spans="1:20" ht="17.25" thickBot="1" x14ac:dyDescent="0.3">
      <c r="A1" s="49" t="str">
        <f>'4.15 Notice'!A9</f>
        <v>4.15 Les formations professionnelles en lycée : évolution des effectifs </v>
      </c>
      <c r="B1" s="50"/>
      <c r="C1" s="50"/>
      <c r="D1" s="50"/>
      <c r="E1" s="50"/>
      <c r="F1" s="50"/>
      <c r="G1" s="50"/>
      <c r="H1" s="50"/>
    </row>
    <row r="2" spans="1:20" ht="12.75" customHeight="1" thickTop="1" x14ac:dyDescent="0.2"/>
    <row r="3" spans="1:20" ht="15" x14ac:dyDescent="0.25">
      <c r="A3" s="52" t="str">
        <f>'4.15 Notice'!A15</f>
        <v>[1] Évolution des effectifs depuis 2017 selon le diplôme préparé, base 100 en 2017</v>
      </c>
    </row>
    <row r="4" spans="1:20" s="8" customFormat="1" ht="11.25" x14ac:dyDescent="0.2">
      <c r="A4" s="9"/>
      <c r="K4" s="37"/>
      <c r="L4" s="37">
        <v>2017</v>
      </c>
      <c r="M4" s="37">
        <v>2018</v>
      </c>
      <c r="N4" s="37">
        <v>2019</v>
      </c>
      <c r="O4" s="37">
        <v>2020</v>
      </c>
      <c r="P4" s="37">
        <v>2021</v>
      </c>
      <c r="Q4" s="37">
        <v>2022</v>
      </c>
      <c r="R4" s="37">
        <v>2023</v>
      </c>
      <c r="S4" s="37">
        <v>2024</v>
      </c>
      <c r="T4" s="37">
        <v>2025</v>
      </c>
    </row>
    <row r="5" spans="1:20" s="8" customFormat="1" ht="11.25" x14ac:dyDescent="0.2">
      <c r="K5" s="8" t="s">
        <v>2</v>
      </c>
      <c r="L5" s="13">
        <v>100</v>
      </c>
      <c r="M5" s="13">
        <f t="shared" ref="M5:T7" si="0">(L5*E33)/D33</f>
        <v>96.506550218340607</v>
      </c>
      <c r="N5" s="13">
        <f t="shared" si="0"/>
        <v>93.231441048034938</v>
      </c>
      <c r="O5" s="13">
        <f t="shared" si="0"/>
        <v>88.646288209606993</v>
      </c>
      <c r="P5" s="13">
        <f t="shared" si="0"/>
        <v>83.842794759825324</v>
      </c>
      <c r="Q5" s="13">
        <f t="shared" si="0"/>
        <v>92.358078602620083</v>
      </c>
      <c r="R5" s="13">
        <f t="shared" si="0"/>
        <v>89.082969432314414</v>
      </c>
      <c r="S5" s="13">
        <f t="shared" si="0"/>
        <v>98.471615720524028</v>
      </c>
      <c r="T5" s="13">
        <f>(S5*L33)/K33</f>
        <v>108.51528384279477</v>
      </c>
    </row>
    <row r="6" spans="1:20" s="8" customFormat="1" ht="11.25" x14ac:dyDescent="0.2">
      <c r="K6" s="8" t="s">
        <v>3</v>
      </c>
      <c r="L6" s="13">
        <v>100</v>
      </c>
      <c r="M6" s="13">
        <f t="shared" si="0"/>
        <v>95.628112894299946</v>
      </c>
      <c r="N6" s="13">
        <f t="shared" si="0"/>
        <v>95.351411178749302</v>
      </c>
      <c r="O6" s="13">
        <f t="shared" si="0"/>
        <v>95.960154952960693</v>
      </c>
      <c r="P6" s="13">
        <f t="shared" si="0"/>
        <v>94.023242944106229</v>
      </c>
      <c r="Q6" s="13">
        <f t="shared" si="0"/>
        <v>93.801881571665731</v>
      </c>
      <c r="R6" s="13">
        <f t="shared" si="0"/>
        <v>93.967902600996112</v>
      </c>
      <c r="S6" s="13">
        <f t="shared" si="0"/>
        <v>97.177642501383502</v>
      </c>
      <c r="T6" s="13">
        <f t="shared" si="0"/>
        <v>97.620365246264527</v>
      </c>
    </row>
    <row r="7" spans="1:20" s="8" customFormat="1" ht="11.25" x14ac:dyDescent="0.2">
      <c r="K7" s="8" t="s">
        <v>4</v>
      </c>
      <c r="L7" s="13">
        <v>100</v>
      </c>
      <c r="M7" s="13">
        <f t="shared" si="0"/>
        <v>95.805739514348787</v>
      </c>
      <c r="N7" s="13">
        <f t="shared" si="0"/>
        <v>94.922737306843274</v>
      </c>
      <c r="O7" s="13">
        <f t="shared" si="0"/>
        <v>94.481236203090518</v>
      </c>
      <c r="P7" s="13">
        <f t="shared" si="0"/>
        <v>91.96467991169979</v>
      </c>
      <c r="Q7" s="13">
        <f t="shared" si="0"/>
        <v>93.509933774834451</v>
      </c>
      <c r="R7" s="13">
        <f t="shared" si="0"/>
        <v>92.980132450331126</v>
      </c>
      <c r="S7" s="13">
        <f t="shared" si="0"/>
        <v>97.439293598234002</v>
      </c>
      <c r="T7" s="13">
        <f t="shared" si="0"/>
        <v>99.823399558498906</v>
      </c>
    </row>
    <row r="8" spans="1:20" s="8" customFormat="1" ht="11.25" x14ac:dyDescent="0.2"/>
    <row r="9" spans="1:20" s="8" customFormat="1" ht="11.25" x14ac:dyDescent="0.2"/>
    <row r="10" spans="1:20" s="8" customFormat="1" ht="11.25" x14ac:dyDescent="0.2"/>
    <row r="11" spans="1:20" s="8" customFormat="1" ht="11.25" x14ac:dyDescent="0.2"/>
    <row r="12" spans="1:20" s="8" customFormat="1" ht="11.25" x14ac:dyDescent="0.2"/>
    <row r="13" spans="1:20" s="8" customFormat="1" ht="11.25" x14ac:dyDescent="0.2"/>
    <row r="14" spans="1:20" s="8" customFormat="1" ht="11.25" x14ac:dyDescent="0.2"/>
    <row r="15" spans="1:20" s="8" customFormat="1" ht="11.25" x14ac:dyDescent="0.2"/>
    <row r="16" spans="1:20" s="8" customFormat="1" ht="11.25" x14ac:dyDescent="0.2"/>
    <row r="17" spans="1:12" s="8" customFormat="1" ht="11.25" x14ac:dyDescent="0.2"/>
    <row r="18" spans="1:12" s="8" customFormat="1" ht="11.25" x14ac:dyDescent="0.2"/>
    <row r="19" spans="1:12" s="8" customFormat="1" ht="11.25" x14ac:dyDescent="0.2"/>
    <row r="20" spans="1:12" s="8" customFormat="1" ht="11.25" x14ac:dyDescent="0.2"/>
    <row r="21" spans="1:12" s="8" customFormat="1" ht="11.25" x14ac:dyDescent="0.2"/>
    <row r="22" spans="1:12" s="8" customFormat="1" ht="11.25" x14ac:dyDescent="0.2"/>
    <row r="23" spans="1:12" s="8" customFormat="1" ht="11.25" x14ac:dyDescent="0.2"/>
    <row r="24" spans="1:12" s="8" customFormat="1" ht="11.25" x14ac:dyDescent="0.2"/>
    <row r="25" spans="1:12" s="8" customFormat="1" ht="11.25" x14ac:dyDescent="0.2"/>
    <row r="26" spans="1:12" s="8" customFormat="1" ht="22.5" customHeight="1" x14ac:dyDescent="0.2">
      <c r="A26" s="25" t="s">
        <v>35</v>
      </c>
    </row>
    <row r="27" spans="1:12" s="8" customFormat="1" ht="11.25" x14ac:dyDescent="0.2"/>
    <row r="28" spans="1:12" s="8" customFormat="1" ht="11.25" x14ac:dyDescent="0.2"/>
    <row r="29" spans="1:12" s="8" customFormat="1" ht="11.25" x14ac:dyDescent="0.2">
      <c r="A29" s="8" t="s">
        <v>21</v>
      </c>
    </row>
    <row r="30" spans="1:12" s="8" customFormat="1" ht="11.25" x14ac:dyDescent="0.2">
      <c r="A30" s="8" t="s">
        <v>20</v>
      </c>
    </row>
    <row r="31" spans="1:12" s="8" customFormat="1" ht="11.25" x14ac:dyDescent="0.2"/>
    <row r="32" spans="1:12" s="8" customFormat="1" ht="11.25" x14ac:dyDescent="0.2">
      <c r="A32" s="54"/>
      <c r="B32" s="54"/>
      <c r="C32" s="54"/>
      <c r="D32" s="54">
        <v>2017</v>
      </c>
      <c r="E32" s="54">
        <v>2018</v>
      </c>
      <c r="F32" s="54">
        <v>2019</v>
      </c>
      <c r="G32" s="54">
        <v>2020</v>
      </c>
      <c r="H32" s="54">
        <v>2021</v>
      </c>
      <c r="I32" s="54">
        <v>2022</v>
      </c>
      <c r="J32" s="54">
        <v>2023</v>
      </c>
      <c r="K32" s="54">
        <v>2024</v>
      </c>
      <c r="L32" s="54">
        <v>2025</v>
      </c>
    </row>
    <row r="33" spans="1:12" s="8" customFormat="1" ht="11.25" x14ac:dyDescent="0.2">
      <c r="A33" s="10" t="s">
        <v>2</v>
      </c>
      <c r="B33" s="55"/>
      <c r="C33" s="55"/>
      <c r="D33" s="55">
        <f>377+81</f>
        <v>458</v>
      </c>
      <c r="E33" s="55">
        <f>349+93</f>
        <v>442</v>
      </c>
      <c r="F33" s="55">
        <f>328+99</f>
        <v>427</v>
      </c>
      <c r="G33" s="55">
        <f>305+101</f>
        <v>406</v>
      </c>
      <c r="H33" s="55">
        <f>269+115</f>
        <v>384</v>
      </c>
      <c r="I33" s="55">
        <f>308+115</f>
        <v>423</v>
      </c>
      <c r="J33" s="8">
        <v>408</v>
      </c>
      <c r="K33" s="8">
        <f>6+209+150+38+48</f>
        <v>451</v>
      </c>
      <c r="L33" s="8">
        <v>497</v>
      </c>
    </row>
    <row r="34" spans="1:12" s="8" customFormat="1" ht="11.25" x14ac:dyDescent="0.2">
      <c r="A34" s="10" t="s">
        <v>3</v>
      </c>
      <c r="B34" s="55"/>
      <c r="C34" s="55"/>
      <c r="D34" s="55">
        <v>1807</v>
      </c>
      <c r="E34" s="55">
        <v>1728</v>
      </c>
      <c r="F34" s="55">
        <v>1723</v>
      </c>
      <c r="G34" s="55">
        <v>1734</v>
      </c>
      <c r="H34" s="55">
        <v>1699</v>
      </c>
      <c r="I34" s="55">
        <v>1695</v>
      </c>
      <c r="J34" s="56">
        <v>1698</v>
      </c>
      <c r="K34" s="8">
        <f>636+595+525</f>
        <v>1756</v>
      </c>
      <c r="L34" s="8">
        <v>1764</v>
      </c>
    </row>
    <row r="35" spans="1:12" s="8" customFormat="1" ht="11.25" x14ac:dyDescent="0.2">
      <c r="A35" s="57" t="s">
        <v>4</v>
      </c>
      <c r="B35" s="58"/>
      <c r="C35" s="58"/>
      <c r="D35" s="58">
        <f>SUM(D33:D34)</f>
        <v>2265</v>
      </c>
      <c r="E35" s="58">
        <f t="shared" ref="E35:L35" si="1">SUM(E33:E34)</f>
        <v>2170</v>
      </c>
      <c r="F35" s="58">
        <f t="shared" si="1"/>
        <v>2150</v>
      </c>
      <c r="G35" s="58">
        <f t="shared" si="1"/>
        <v>2140</v>
      </c>
      <c r="H35" s="58">
        <f t="shared" si="1"/>
        <v>2083</v>
      </c>
      <c r="I35" s="58">
        <f t="shared" si="1"/>
        <v>2118</v>
      </c>
      <c r="J35" s="58">
        <f t="shared" si="1"/>
        <v>2106</v>
      </c>
      <c r="K35" s="58">
        <f t="shared" si="1"/>
        <v>2207</v>
      </c>
      <c r="L35" s="58">
        <f t="shared" si="1"/>
        <v>2261</v>
      </c>
    </row>
    <row r="36" spans="1:12" s="10" customFormat="1" ht="11.25" x14ac:dyDescent="0.2">
      <c r="D36" s="57"/>
      <c r="E36" s="57"/>
    </row>
    <row r="37" spans="1:12" s="8" customFormat="1" ht="11.25" x14ac:dyDescent="0.2">
      <c r="I37" s="59" t="s">
        <v>44</v>
      </c>
    </row>
    <row r="38" spans="1:12" s="8" customFormat="1" ht="11.25" x14ac:dyDescent="0.2"/>
    <row r="39" spans="1:12" s="8" customFormat="1" ht="11.25" x14ac:dyDescent="0.2"/>
    <row r="40" spans="1:12" s="8" customFormat="1" ht="11.25" x14ac:dyDescent="0.2"/>
    <row r="41" spans="1:12" s="8" customFormat="1" ht="11.25" x14ac:dyDescent="0.2"/>
  </sheetData>
  <phoneticPr fontId="3" type="noConversion"/>
  <pageMargins left="0.19685039370078741" right="0.19685039370078741" top="0.78740157480314965" bottom="0.78740157480314965" header="0.51181102362204722" footer="0.51181102362204722"/>
  <pageSetup paperSize="9" scale="77" orientation="landscape" r:id="rId1"/>
  <headerFooter alignWithMargins="0"/>
  <ignoredErrors>
    <ignoredError sqref="J3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V55"/>
  <sheetViews>
    <sheetView showGridLines="0" topLeftCell="A4" zoomScaleNormal="100" workbookViewId="0">
      <selection activeCell="L25" sqref="L25"/>
    </sheetView>
  </sheetViews>
  <sheetFormatPr baseColWidth="10" defaultRowHeight="12.75" x14ac:dyDescent="0.2"/>
  <cols>
    <col min="1" max="1" width="46.5703125" style="1" customWidth="1"/>
    <col min="2" max="5" width="8.7109375" style="2" customWidth="1"/>
    <col min="6" max="11" width="8.7109375" style="1" customWidth="1"/>
    <col min="12" max="16384" width="11.42578125" style="1"/>
  </cols>
  <sheetData>
    <row r="1" spans="1:22" s="4" customFormat="1" ht="17.25" thickBot="1" x14ac:dyDescent="0.3">
      <c r="A1" s="49" t="str">
        <f>'4.15 Notice'!A9</f>
        <v>4.15 Les formations professionnelles en lycée : évolution des effectifs </v>
      </c>
      <c r="B1" s="49"/>
      <c r="C1" s="49"/>
      <c r="D1" s="51"/>
      <c r="E1" s="51"/>
      <c r="F1" s="50"/>
      <c r="G1" s="50"/>
      <c r="H1" s="50"/>
    </row>
    <row r="2" spans="1:22" s="4" customFormat="1" ht="13.5" thickTop="1" x14ac:dyDescent="0.2">
      <c r="A2" s="6"/>
      <c r="B2" s="6"/>
      <c r="C2" s="6"/>
      <c r="D2" s="6"/>
      <c r="E2" s="6"/>
    </row>
    <row r="3" spans="1:22" s="4" customFormat="1" ht="15.75" thickBot="1" x14ac:dyDescent="0.3">
      <c r="A3" s="53" t="str">
        <f>'4.15 Notice'!A16</f>
        <v>[2] Évolution des effectifs de formations professionnelles en lycée</v>
      </c>
      <c r="B3" s="6"/>
      <c r="C3" s="6"/>
      <c r="D3" s="6"/>
      <c r="E3" s="6"/>
    </row>
    <row r="4" spans="1:22" s="8" customFormat="1" ht="16.5" customHeight="1" x14ac:dyDescent="0.2">
      <c r="A4" s="9"/>
      <c r="B4" s="60"/>
      <c r="C4" s="60"/>
      <c r="D4" s="60"/>
      <c r="E4" s="60"/>
    </row>
    <row r="5" spans="1:22" s="87" customFormat="1" ht="29.25" customHeight="1" x14ac:dyDescent="0.2">
      <c r="A5" s="61"/>
      <c r="B5" s="62">
        <v>2017</v>
      </c>
      <c r="C5" s="62">
        <v>2018</v>
      </c>
      <c r="D5" s="62">
        <v>2019</v>
      </c>
      <c r="E5" s="62">
        <v>2020</v>
      </c>
      <c r="F5" s="62">
        <v>2021</v>
      </c>
      <c r="G5" s="62">
        <v>2022</v>
      </c>
      <c r="H5" s="62">
        <v>2023</v>
      </c>
      <c r="I5" s="62">
        <v>2024</v>
      </c>
      <c r="J5" s="91">
        <v>2025</v>
      </c>
      <c r="K5" s="86" t="s">
        <v>50</v>
      </c>
    </row>
    <row r="6" spans="1:22" s="8" customFormat="1" ht="14.25" customHeight="1" x14ac:dyDescent="0.2">
      <c r="A6" s="63" t="s">
        <v>0</v>
      </c>
      <c r="B6" s="64"/>
      <c r="C6" s="64"/>
      <c r="D6" s="64"/>
      <c r="E6" s="64"/>
      <c r="F6" s="64"/>
      <c r="G6" s="70">
        <v>12</v>
      </c>
      <c r="H6" s="70">
        <v>12</v>
      </c>
      <c r="I6" s="70">
        <v>6</v>
      </c>
      <c r="J6" s="70">
        <v>10</v>
      </c>
      <c r="K6" s="74">
        <f>+J6/I6-1</f>
        <v>0.66666666666666674</v>
      </c>
      <c r="L6" s="70"/>
      <c r="M6" s="55"/>
      <c r="N6" s="10"/>
      <c r="O6" s="10"/>
      <c r="P6" s="10"/>
      <c r="Q6" s="10"/>
      <c r="R6" s="10"/>
      <c r="S6" s="10"/>
      <c r="T6" s="10"/>
      <c r="U6" s="10"/>
      <c r="V6" s="10"/>
    </row>
    <row r="7" spans="1:22" s="79" customFormat="1" ht="14.25" customHeight="1" x14ac:dyDescent="0.2">
      <c r="A7" s="65" t="s">
        <v>15</v>
      </c>
      <c r="B7" s="66"/>
      <c r="C7" s="66"/>
      <c r="D7" s="66"/>
      <c r="E7" s="66"/>
      <c r="K7" s="68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2" s="8" customFormat="1" ht="11.25" x14ac:dyDescent="0.2">
      <c r="A8" s="63" t="s">
        <v>1</v>
      </c>
      <c r="B8" s="67"/>
      <c r="C8" s="67"/>
      <c r="D8" s="67"/>
      <c r="E8" s="67"/>
      <c r="F8" s="67"/>
      <c r="K8" s="68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s="8" customFormat="1" ht="11.25" x14ac:dyDescent="0.2">
      <c r="A9" s="10" t="s">
        <v>48</v>
      </c>
      <c r="B9" s="67">
        <v>218</v>
      </c>
      <c r="C9" s="67">
        <v>231</v>
      </c>
      <c r="D9" s="67">
        <v>195</v>
      </c>
      <c r="E9" s="67">
        <v>222</v>
      </c>
      <c r="F9" s="67">
        <v>176</v>
      </c>
      <c r="G9" s="69">
        <v>228</v>
      </c>
      <c r="H9" s="69">
        <v>215</v>
      </c>
      <c r="I9" s="69">
        <f>209+38</f>
        <v>247</v>
      </c>
      <c r="J9" s="69">
        <v>274</v>
      </c>
      <c r="K9" s="68">
        <f>+J9/I9-1</f>
        <v>0.10931174089068829</v>
      </c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s="8" customFormat="1" ht="11.25" x14ac:dyDescent="0.2">
      <c r="A10" s="10" t="s">
        <v>49</v>
      </c>
      <c r="B10" s="67">
        <v>179</v>
      </c>
      <c r="C10" s="67">
        <v>198</v>
      </c>
      <c r="D10" s="67">
        <v>201</v>
      </c>
      <c r="E10" s="67">
        <v>178</v>
      </c>
      <c r="F10" s="67">
        <v>161</v>
      </c>
      <c r="G10" s="69">
        <v>166</v>
      </c>
      <c r="H10" s="69">
        <v>180</v>
      </c>
      <c r="I10" s="69">
        <f>150+48</f>
        <v>198</v>
      </c>
      <c r="J10" s="69">
        <v>213</v>
      </c>
      <c r="K10" s="68">
        <f>+J10/I10-1</f>
        <v>7.575757575757569E-2</v>
      </c>
      <c r="L10" s="7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s="8" customFormat="1" ht="11.25" x14ac:dyDescent="0.2">
      <c r="A11" s="10" t="s">
        <v>16</v>
      </c>
      <c r="B11" s="67">
        <v>29</v>
      </c>
      <c r="C11" s="67">
        <v>12</v>
      </c>
      <c r="D11" s="67">
        <v>5</v>
      </c>
      <c r="E11" s="67">
        <v>9</v>
      </c>
      <c r="F11" s="70">
        <v>12</v>
      </c>
      <c r="G11" s="71">
        <v>14</v>
      </c>
      <c r="H11" s="71">
        <v>1</v>
      </c>
      <c r="I11" s="71"/>
      <c r="J11" s="71"/>
      <c r="K11" s="68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s="8" customFormat="1" ht="14.25" customHeight="1" x14ac:dyDescent="0.2">
      <c r="A12" s="72" t="s">
        <v>9</v>
      </c>
      <c r="B12" s="64">
        <f t="shared" ref="B12:G12" si="0">SUM(B9:B11)</f>
        <v>426</v>
      </c>
      <c r="C12" s="64">
        <f t="shared" si="0"/>
        <v>441</v>
      </c>
      <c r="D12" s="64">
        <f t="shared" si="0"/>
        <v>401</v>
      </c>
      <c r="E12" s="64">
        <f t="shared" si="0"/>
        <v>409</v>
      </c>
      <c r="F12" s="64">
        <f t="shared" si="0"/>
        <v>349</v>
      </c>
      <c r="G12" s="64">
        <f t="shared" si="0"/>
        <v>408</v>
      </c>
      <c r="H12" s="64">
        <f>SUM(H9:H11)</f>
        <v>396</v>
      </c>
      <c r="I12" s="64">
        <f>SUM(I9:I11)</f>
        <v>445</v>
      </c>
      <c r="J12" s="64">
        <f>SUM(J9:J11)</f>
        <v>487</v>
      </c>
      <c r="K12" s="74">
        <f>+J12/I12-1</f>
        <v>9.4382022471910076E-2</v>
      </c>
      <c r="L12" s="7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s="8" customFormat="1" ht="11.25" x14ac:dyDescent="0.2">
      <c r="A13" s="63" t="s">
        <v>10</v>
      </c>
      <c r="B13" s="67"/>
      <c r="C13" s="67"/>
      <c r="D13" s="67"/>
      <c r="E13" s="67"/>
      <c r="F13" s="67"/>
      <c r="K13" s="68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s="8" customFormat="1" ht="11.25" x14ac:dyDescent="0.2">
      <c r="A14" s="73" t="s">
        <v>7</v>
      </c>
      <c r="B14" s="67">
        <v>610</v>
      </c>
      <c r="C14" s="67">
        <v>570</v>
      </c>
      <c r="D14" s="67">
        <v>610</v>
      </c>
      <c r="E14" s="67">
        <v>616</v>
      </c>
      <c r="F14" s="67">
        <v>529</v>
      </c>
      <c r="G14" s="69">
        <v>573</v>
      </c>
      <c r="H14" s="69">
        <v>593</v>
      </c>
      <c r="I14" s="69">
        <v>636</v>
      </c>
      <c r="J14" s="69">
        <v>614</v>
      </c>
      <c r="K14" s="68">
        <f>+J14/I14-1</f>
        <v>-3.4591194968553451E-2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s="8" customFormat="1" ht="11.25" x14ac:dyDescent="0.2">
      <c r="A15" s="73" t="s">
        <v>8</v>
      </c>
      <c r="B15" s="67">
        <v>598</v>
      </c>
      <c r="C15" s="67">
        <v>609</v>
      </c>
      <c r="D15" s="67">
        <v>561</v>
      </c>
      <c r="E15" s="67">
        <v>616</v>
      </c>
      <c r="F15" s="67">
        <v>611</v>
      </c>
      <c r="G15" s="69">
        <v>565</v>
      </c>
      <c r="H15" s="69">
        <v>561</v>
      </c>
      <c r="I15" s="69">
        <v>595</v>
      </c>
      <c r="J15" s="69">
        <v>605</v>
      </c>
      <c r="K15" s="68">
        <f>+J15/I15-1</f>
        <v>1.6806722689075571E-2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s="8" customFormat="1" ht="11.25" x14ac:dyDescent="0.2">
      <c r="A16" s="73" t="s">
        <v>36</v>
      </c>
      <c r="B16" s="67">
        <v>599</v>
      </c>
      <c r="C16" s="67">
        <v>549</v>
      </c>
      <c r="D16" s="67">
        <v>552</v>
      </c>
      <c r="E16" s="67">
        <v>502</v>
      </c>
      <c r="F16" s="67">
        <v>559</v>
      </c>
      <c r="G16" s="69">
        <v>557</v>
      </c>
      <c r="H16" s="69">
        <v>544</v>
      </c>
      <c r="I16" s="69">
        <v>525</v>
      </c>
      <c r="J16" s="69">
        <v>545</v>
      </c>
      <c r="K16" s="68">
        <f>+J16/I16-1</f>
        <v>3.8095238095238182E-2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s="8" customFormat="1" ht="11.25" x14ac:dyDescent="0.2">
      <c r="A17" s="10" t="s">
        <v>16</v>
      </c>
      <c r="B17" s="67"/>
      <c r="C17" s="67"/>
      <c r="D17" s="67"/>
      <c r="E17" s="67"/>
      <c r="F17" s="67"/>
      <c r="G17" s="69"/>
      <c r="H17" s="69"/>
      <c r="I17" s="69"/>
      <c r="J17" s="69"/>
      <c r="K17" s="74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s="8" customFormat="1" ht="14.25" customHeight="1" x14ac:dyDescent="0.2">
      <c r="A18" s="72" t="s">
        <v>14</v>
      </c>
      <c r="B18" s="75">
        <f t="shared" ref="B18:J18" si="1">SUM(B14:B17)</f>
        <v>1807</v>
      </c>
      <c r="C18" s="75">
        <f t="shared" si="1"/>
        <v>1728</v>
      </c>
      <c r="D18" s="75">
        <f t="shared" si="1"/>
        <v>1723</v>
      </c>
      <c r="E18" s="75">
        <f t="shared" si="1"/>
        <v>1734</v>
      </c>
      <c r="F18" s="75">
        <f t="shared" si="1"/>
        <v>1699</v>
      </c>
      <c r="G18" s="75">
        <f t="shared" si="1"/>
        <v>1695</v>
      </c>
      <c r="H18" s="75">
        <f t="shared" si="1"/>
        <v>1698</v>
      </c>
      <c r="I18" s="75">
        <f t="shared" si="1"/>
        <v>1756</v>
      </c>
      <c r="J18" s="75">
        <f t="shared" si="1"/>
        <v>1764</v>
      </c>
      <c r="K18" s="74">
        <f>+J18/I18-1</f>
        <v>4.5558086560364419E-3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s="8" customFormat="1" ht="14.25" customHeight="1" x14ac:dyDescent="0.2">
      <c r="A19" s="76" t="s">
        <v>18</v>
      </c>
      <c r="B19" s="75"/>
      <c r="C19" s="75"/>
      <c r="D19" s="75"/>
      <c r="E19" s="75"/>
      <c r="F19" s="75"/>
      <c r="G19" s="71"/>
      <c r="H19" s="71"/>
      <c r="I19" s="71"/>
      <c r="J19" s="71"/>
      <c r="K19" s="74"/>
      <c r="L19" s="70"/>
      <c r="M19" s="55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79" customFormat="1" ht="11.25" x14ac:dyDescent="0.2">
      <c r="A20" s="65" t="s">
        <v>15</v>
      </c>
      <c r="B20" s="66"/>
      <c r="C20" s="66"/>
      <c r="D20" s="66"/>
      <c r="E20" s="66"/>
      <c r="F20" s="66"/>
      <c r="G20" s="77"/>
      <c r="H20" s="77"/>
      <c r="I20" s="77"/>
      <c r="J20" s="77"/>
      <c r="K20" s="78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pans="1:22" s="8" customFormat="1" ht="14.25" customHeight="1" x14ac:dyDescent="0.2">
      <c r="A21" s="80" t="s">
        <v>19</v>
      </c>
      <c r="B21" s="64">
        <v>12</v>
      </c>
      <c r="C21" s="64">
        <v>32</v>
      </c>
      <c r="D21" s="64">
        <v>29</v>
      </c>
      <c r="E21" s="64">
        <v>36</v>
      </c>
      <c r="F21" s="64">
        <v>45</v>
      </c>
      <c r="G21" s="64">
        <v>35</v>
      </c>
      <c r="H21" s="81">
        <v>64</v>
      </c>
      <c r="I21" s="81">
        <f>12+42</f>
        <v>54</v>
      </c>
      <c r="J21" s="81">
        <v>65</v>
      </c>
      <c r="K21" s="74">
        <f>+J21/I21-1</f>
        <v>0.20370370370370372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s="79" customFormat="1" ht="11.25" x14ac:dyDescent="0.2">
      <c r="A22" s="65" t="s">
        <v>15</v>
      </c>
      <c r="B22" s="66"/>
      <c r="C22" s="66"/>
      <c r="D22" s="66"/>
      <c r="E22" s="66"/>
      <c r="F22" s="66"/>
      <c r="G22" s="77"/>
      <c r="H22" s="77"/>
      <c r="I22" s="77"/>
      <c r="J22" s="77"/>
      <c r="K22" s="78"/>
      <c r="M22" s="65"/>
      <c r="N22" s="65"/>
      <c r="O22" s="65"/>
      <c r="P22" s="65"/>
      <c r="Q22" s="65"/>
      <c r="R22" s="65"/>
      <c r="S22" s="65"/>
      <c r="T22" s="65"/>
      <c r="U22" s="65"/>
      <c r="V22" s="65"/>
    </row>
    <row r="23" spans="1:22" s="8" customFormat="1" ht="14.25" customHeight="1" x14ac:dyDescent="0.2">
      <c r="A23" s="82" t="s">
        <v>12</v>
      </c>
      <c r="B23" s="75">
        <f t="shared" ref="B23:J23" si="2">+B6+B12+B18+B19+B21</f>
        <v>2245</v>
      </c>
      <c r="C23" s="75">
        <f t="shared" si="2"/>
        <v>2201</v>
      </c>
      <c r="D23" s="75">
        <f t="shared" si="2"/>
        <v>2153</v>
      </c>
      <c r="E23" s="75">
        <f t="shared" si="2"/>
        <v>2179</v>
      </c>
      <c r="F23" s="75">
        <f t="shared" si="2"/>
        <v>2093</v>
      </c>
      <c r="G23" s="75">
        <f t="shared" si="2"/>
        <v>2150</v>
      </c>
      <c r="H23" s="75">
        <f t="shared" si="2"/>
        <v>2170</v>
      </c>
      <c r="I23" s="75">
        <f t="shared" si="2"/>
        <v>2261</v>
      </c>
      <c r="J23" s="75">
        <f t="shared" si="2"/>
        <v>2326</v>
      </c>
      <c r="K23" s="88">
        <f>+J23/I23-1</f>
        <v>2.8748341441839909E-2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s="79" customFormat="1" ht="14.25" customHeight="1" x14ac:dyDescent="0.2">
      <c r="A24" s="27" t="s">
        <v>17</v>
      </c>
      <c r="B24" s="83">
        <f>+B11+B17+B20+B22</f>
        <v>29</v>
      </c>
      <c r="C24" s="83">
        <f t="shared" ref="C24:F24" si="3">+C11+C17+C20+C22</f>
        <v>12</v>
      </c>
      <c r="D24" s="83">
        <f t="shared" si="3"/>
        <v>5</v>
      </c>
      <c r="E24" s="83">
        <f t="shared" si="3"/>
        <v>9</v>
      </c>
      <c r="F24" s="83">
        <f t="shared" si="3"/>
        <v>12</v>
      </c>
      <c r="G24" s="83">
        <f>+G11+G17+G20+G22</f>
        <v>14</v>
      </c>
      <c r="H24" s="83">
        <f>+H11+H17+H20+H22</f>
        <v>1</v>
      </c>
      <c r="I24" s="84"/>
      <c r="J24" s="84"/>
      <c r="K24" s="89"/>
      <c r="L24" s="90"/>
      <c r="M24" s="65"/>
      <c r="N24" s="65"/>
      <c r="O24" s="65"/>
      <c r="P24" s="65"/>
      <c r="Q24" s="65"/>
      <c r="R24" s="65"/>
      <c r="S24" s="65"/>
      <c r="T24" s="65"/>
      <c r="U24" s="65"/>
      <c r="V24" s="65"/>
    </row>
    <row r="25" spans="1:22" s="79" customFormat="1" ht="14.25" customHeight="1" x14ac:dyDescent="0.2">
      <c r="A25" s="27"/>
      <c r="B25" s="85"/>
      <c r="C25" s="85"/>
      <c r="D25" s="85"/>
      <c r="E25" s="85"/>
      <c r="F25" s="85"/>
      <c r="G25" s="85"/>
      <c r="H25" s="85"/>
      <c r="I25" s="85"/>
      <c r="J25" s="85"/>
      <c r="K25" s="89"/>
      <c r="L25" s="90"/>
      <c r="M25" s="65"/>
      <c r="N25" s="65"/>
      <c r="O25" s="65"/>
      <c r="P25" s="65"/>
      <c r="Q25" s="65"/>
      <c r="R25" s="65"/>
      <c r="S25" s="65"/>
      <c r="T25" s="65"/>
      <c r="U25" s="65"/>
      <c r="V25" s="65"/>
    </row>
    <row r="26" spans="1:22" s="8" customFormat="1" ht="11.25" x14ac:dyDescent="0.2">
      <c r="A26" s="25" t="s">
        <v>37</v>
      </c>
      <c r="C26" s="12"/>
      <c r="D26" s="12"/>
      <c r="E26" s="6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8" customFormat="1" ht="11.25" x14ac:dyDescent="0.2">
      <c r="A27" s="92"/>
      <c r="B27" s="92"/>
      <c r="C27" s="92"/>
      <c r="D27" s="92"/>
      <c r="E27" s="92"/>
      <c r="F27" s="92"/>
      <c r="H27" s="12"/>
      <c r="I27" s="12"/>
      <c r="J27" s="12"/>
      <c r="K27" s="12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s="8" customFormat="1" ht="11.25" x14ac:dyDescent="0.2">
      <c r="A28" s="16" t="s">
        <v>11</v>
      </c>
      <c r="B28" s="11"/>
      <c r="C28" s="11"/>
      <c r="D28" s="11"/>
      <c r="E28" s="11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8" customFormat="1" ht="11.25" x14ac:dyDescent="0.2">
      <c r="A29" s="10"/>
      <c r="B29" s="10"/>
      <c r="C29" s="10"/>
      <c r="D29" s="10"/>
      <c r="E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8" customFormat="1" ht="11.25" x14ac:dyDescent="0.2">
      <c r="A30" s="8" t="s">
        <v>22</v>
      </c>
      <c r="B30" s="10"/>
      <c r="C30" s="10"/>
      <c r="D30" s="10"/>
      <c r="E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s="8" customFormat="1" ht="11.25" x14ac:dyDescent="0.2">
      <c r="A31" s="8" t="s">
        <v>20</v>
      </c>
      <c r="B31" s="10"/>
      <c r="C31" s="10"/>
      <c r="D31" s="10"/>
      <c r="E31" s="10"/>
    </row>
    <row r="32" spans="1:22" s="8" customFormat="1" ht="11.25" x14ac:dyDescent="0.2">
      <c r="B32" s="11"/>
      <c r="C32" s="11"/>
      <c r="D32" s="11"/>
      <c r="E32" s="11"/>
    </row>
    <row r="33" spans="1:1" s="8" customFormat="1" ht="11.25" x14ac:dyDescent="0.2">
      <c r="A33" s="10"/>
    </row>
    <row r="34" spans="1:1" s="8" customFormat="1" ht="11.25" x14ac:dyDescent="0.2"/>
    <row r="35" spans="1:1" s="8" customFormat="1" ht="11.25" x14ac:dyDescent="0.2"/>
    <row r="36" spans="1:1" s="8" customFormat="1" ht="11.25" x14ac:dyDescent="0.2"/>
    <row r="37" spans="1:1" customFormat="1" x14ac:dyDescent="0.2"/>
    <row r="38" spans="1:1" customFormat="1" x14ac:dyDescent="0.2"/>
    <row r="39" spans="1:1" customFormat="1" x14ac:dyDescent="0.2"/>
    <row r="40" spans="1:1" customFormat="1" x14ac:dyDescent="0.2"/>
    <row r="41" spans="1:1" customFormat="1" x14ac:dyDescent="0.2"/>
    <row r="42" spans="1:1" customFormat="1" x14ac:dyDescent="0.2"/>
    <row r="43" spans="1:1" customFormat="1" x14ac:dyDescent="0.2"/>
    <row r="44" spans="1:1" customFormat="1" x14ac:dyDescent="0.2"/>
    <row r="45" spans="1:1" customFormat="1" x14ac:dyDescent="0.2"/>
    <row r="46" spans="1:1" customFormat="1" x14ac:dyDescent="0.2"/>
    <row r="47" spans="1:1" customFormat="1" x14ac:dyDescent="0.2"/>
    <row r="48" spans="1:1" customFormat="1" x14ac:dyDescent="0.2"/>
    <row r="49" spans="1:1" customFormat="1" x14ac:dyDescent="0.2"/>
    <row r="50" spans="1:1" customFormat="1" x14ac:dyDescent="0.2"/>
    <row r="51" spans="1:1" customFormat="1" x14ac:dyDescent="0.2"/>
    <row r="52" spans="1:1" customFormat="1" x14ac:dyDescent="0.2"/>
    <row r="53" spans="1:1" x14ac:dyDescent="0.2">
      <c r="A53"/>
    </row>
    <row r="54" spans="1:1" x14ac:dyDescent="0.2">
      <c r="A54" s="3"/>
    </row>
    <row r="55" spans="1:1" x14ac:dyDescent="0.2">
      <c r="A55" s="3"/>
    </row>
  </sheetData>
  <mergeCells count="1">
    <mergeCell ref="A27:F27"/>
  </mergeCells>
  <phoneticPr fontId="3" type="noConversion"/>
  <pageMargins left="0.19685039370078741" right="0.19685039370078741" top="0.98425196850393704" bottom="0.98425196850393704" header="0.51181102362204722" footer="0.51181102362204722"/>
  <pageSetup paperSize="9" scale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M47"/>
  <sheetViews>
    <sheetView showGridLines="0" tabSelected="1" zoomScaleNormal="100" workbookViewId="0">
      <selection activeCell="P23" sqref="P23"/>
    </sheetView>
  </sheetViews>
  <sheetFormatPr baseColWidth="10" defaultRowHeight="12.75" x14ac:dyDescent="0.2"/>
  <cols>
    <col min="7" max="7" width="23.140625" customWidth="1"/>
    <col min="8" max="8" width="9.7109375" customWidth="1"/>
  </cols>
  <sheetData>
    <row r="1" spans="1:12" ht="17.25" thickBot="1" x14ac:dyDescent="0.3">
      <c r="A1" s="96" t="str">
        <f>'4.15 Notice'!A9</f>
        <v>4.15 Les formations professionnelles en lycée : évolution des effectifs </v>
      </c>
      <c r="B1" s="96"/>
      <c r="C1" s="96"/>
      <c r="D1" s="96"/>
      <c r="E1" s="96"/>
      <c r="F1" s="96"/>
      <c r="G1" s="96"/>
      <c r="H1" s="96"/>
    </row>
    <row r="2" spans="1:12" ht="16.5" thickTop="1" x14ac:dyDescent="0.25">
      <c r="A2" s="40"/>
      <c r="B2" s="15"/>
      <c r="C2" s="15"/>
      <c r="D2" s="15"/>
      <c r="E2" s="15"/>
      <c r="F2" s="15"/>
      <c r="G2" s="15"/>
      <c r="H2" s="15"/>
    </row>
    <row r="3" spans="1:12" ht="38.25" customHeight="1" x14ac:dyDescent="0.2">
      <c r="A3" s="95" t="str">
        <f>'4.15 Notice'!A17</f>
        <v>[3] Évolution de la répartition des effectifs d'élèves de formations professionnelles en lycée selon le secteur de formation</v>
      </c>
      <c r="B3" s="95"/>
      <c r="C3" s="95"/>
      <c r="D3" s="95"/>
      <c r="E3" s="95"/>
      <c r="F3" s="95"/>
      <c r="G3" s="95"/>
      <c r="H3" s="95"/>
      <c r="I3" s="95"/>
    </row>
    <row r="4" spans="1:12" x14ac:dyDescent="0.2">
      <c r="A4" s="93"/>
      <c r="B4" s="94"/>
      <c r="C4" s="94"/>
      <c r="D4" s="94"/>
      <c r="E4" s="94"/>
      <c r="F4" s="4"/>
      <c r="G4" s="4"/>
      <c r="H4" s="4"/>
    </row>
    <row r="10" spans="1:12" x14ac:dyDescent="0.2">
      <c r="J10" s="35"/>
      <c r="K10" s="36" t="s">
        <v>5</v>
      </c>
      <c r="L10" s="35" t="s">
        <v>6</v>
      </c>
    </row>
    <row r="11" spans="1:12" x14ac:dyDescent="0.2">
      <c r="J11" s="8">
        <v>2017</v>
      </c>
      <c r="K11" s="14">
        <v>41.9</v>
      </c>
      <c r="L11" s="13">
        <v>58.1</v>
      </c>
    </row>
    <row r="12" spans="1:12" x14ac:dyDescent="0.2">
      <c r="J12" s="8">
        <v>2018</v>
      </c>
      <c r="K12" s="14">
        <v>42.5</v>
      </c>
      <c r="L12" s="13">
        <v>57.5</v>
      </c>
    </row>
    <row r="13" spans="1:12" x14ac:dyDescent="0.2">
      <c r="J13" s="8">
        <v>2019</v>
      </c>
      <c r="K13" s="14">
        <v>42.5</v>
      </c>
      <c r="L13" s="13">
        <v>57.5</v>
      </c>
    </row>
    <row r="14" spans="1:12" x14ac:dyDescent="0.2">
      <c r="J14" s="10">
        <v>2020</v>
      </c>
      <c r="K14" s="14">
        <v>41</v>
      </c>
      <c r="L14" s="17">
        <v>59</v>
      </c>
    </row>
    <row r="15" spans="1:12" x14ac:dyDescent="0.2">
      <c r="J15" s="10">
        <v>2021</v>
      </c>
      <c r="K15" s="17">
        <v>42.4</v>
      </c>
      <c r="L15" s="17">
        <v>57.6</v>
      </c>
    </row>
    <row r="16" spans="1:12" x14ac:dyDescent="0.2">
      <c r="J16" s="10">
        <v>2022</v>
      </c>
      <c r="K16" s="14">
        <v>44.2</v>
      </c>
      <c r="L16" s="17">
        <v>55.8</v>
      </c>
    </row>
    <row r="17" spans="1:13" x14ac:dyDescent="0.2">
      <c r="J17" s="11">
        <v>2023</v>
      </c>
      <c r="K17" s="39">
        <v>44</v>
      </c>
      <c r="L17" s="39">
        <v>56</v>
      </c>
    </row>
    <row r="18" spans="1:13" x14ac:dyDescent="0.2">
      <c r="J18" s="11">
        <v>2024</v>
      </c>
      <c r="K18" s="39">
        <v>42.5</v>
      </c>
      <c r="L18" s="39">
        <v>57.5</v>
      </c>
    </row>
    <row r="19" spans="1:13" x14ac:dyDescent="0.2">
      <c r="J19">
        <v>2025</v>
      </c>
      <c r="K19">
        <v>42.3</v>
      </c>
      <c r="L19">
        <v>57.7</v>
      </c>
      <c r="M19" s="38"/>
    </row>
    <row r="30" spans="1:13" x14ac:dyDescent="0.2">
      <c r="H30" s="18"/>
    </row>
    <row r="31" spans="1:13" x14ac:dyDescent="0.2">
      <c r="A31" s="25" t="s">
        <v>37</v>
      </c>
      <c r="H31" s="12"/>
    </row>
    <row r="35" spans="1:12" x14ac:dyDescent="0.2">
      <c r="A35" s="8" t="s">
        <v>22</v>
      </c>
    </row>
    <row r="36" spans="1:12" x14ac:dyDescent="0.2">
      <c r="A36" s="8" t="s">
        <v>20</v>
      </c>
    </row>
    <row r="37" spans="1:12" x14ac:dyDescent="0.2">
      <c r="A37" s="3"/>
    </row>
    <row r="38" spans="1:12" x14ac:dyDescent="0.2">
      <c r="D38" s="4"/>
      <c r="E38" s="4"/>
      <c r="F38" s="4"/>
    </row>
    <row r="39" spans="1:12" x14ac:dyDescent="0.2">
      <c r="D39" s="7"/>
      <c r="E39" s="7"/>
      <c r="F39" s="5"/>
    </row>
    <row r="40" spans="1:12" x14ac:dyDescent="0.2">
      <c r="D40" s="7"/>
      <c r="E40" s="4"/>
      <c r="F40" s="5"/>
    </row>
    <row r="41" spans="1:12" x14ac:dyDescent="0.2">
      <c r="D41" s="7"/>
      <c r="E41" s="4"/>
      <c r="F41" s="5"/>
    </row>
    <row r="42" spans="1:12" x14ac:dyDescent="0.2">
      <c r="D42" s="7"/>
      <c r="E42" s="4"/>
      <c r="F42" s="5"/>
      <c r="G42" s="5"/>
    </row>
    <row r="43" spans="1:12" x14ac:dyDescent="0.2">
      <c r="D43" s="7"/>
      <c r="E43" s="4"/>
      <c r="F43" s="5"/>
      <c r="G43" s="5"/>
    </row>
    <row r="44" spans="1:12" x14ac:dyDescent="0.2">
      <c r="D44" s="7"/>
      <c r="E44" s="4"/>
      <c r="F44" s="5"/>
      <c r="G44" s="5"/>
    </row>
    <row r="45" spans="1:12" x14ac:dyDescent="0.2">
      <c r="D45" s="28"/>
      <c r="E45" s="4"/>
      <c r="F45" s="5"/>
      <c r="G45" s="5"/>
    </row>
    <row r="46" spans="1:12" x14ac:dyDescent="0.2">
      <c r="D46" s="17"/>
      <c r="E46" s="4"/>
      <c r="F46" s="4"/>
      <c r="G46" s="4"/>
      <c r="J46" s="26"/>
      <c r="K46" s="26"/>
      <c r="L46" s="26"/>
    </row>
    <row r="47" spans="1:12" s="26" customFormat="1" x14ac:dyDescent="0.2">
      <c r="J47"/>
      <c r="K47"/>
      <c r="L47"/>
    </row>
  </sheetData>
  <mergeCells count="3">
    <mergeCell ref="A4:E4"/>
    <mergeCell ref="A3:I3"/>
    <mergeCell ref="A1:H1"/>
  </mergeCells>
  <phoneticPr fontId="3" type="noConversion"/>
  <pageMargins left="0.39370078740157483" right="0.19685039370078741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88A7C28-C26A-4DDF-B55E-480A1F51DD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4.15 Notice</vt:lpstr>
      <vt:lpstr>4.15 Graphique 1</vt:lpstr>
      <vt:lpstr>4.15 Tableau 2</vt:lpstr>
      <vt:lpstr>4.15 Graphique 3</vt:lpstr>
    </vt:vector>
  </TitlesOfParts>
  <Company>DEPP-MENJ - Ministère de l'Education nationale et de la Jeunesse - Direction de l'évaluation,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2022 ; Repères et références statistiques 2022 ;4.05</dc:title>
  <dc:creator>DEPP-MENJ - Ministère de l'Education nationale et de la Jeunesse;Direction de l'évaluation de la prospective et de la performance</dc:creator>
  <cp:lastModifiedBy>Santa Susini</cp:lastModifiedBy>
  <cp:lastPrinted>2024-11-28T14:10:50Z</cp:lastPrinted>
  <dcterms:created xsi:type="dcterms:W3CDTF">2002-02-11T10:53:54Z</dcterms:created>
  <dcterms:modified xsi:type="dcterms:W3CDTF">2026-02-11T12:56:18Z</dcterms:modified>
  <cp:contentStatus>Publié</cp:contentStatus>
</cp:coreProperties>
</file>