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s.susini\Nextcloud2\Stats corses\2025\PUBLICATION\"/>
    </mc:Choice>
  </mc:AlternateContent>
  <bookViews>
    <workbookView xWindow="0" yWindow="0" windowWidth="28800" windowHeight="9675"/>
  </bookViews>
  <sheets>
    <sheet name="4.12 Notice" sheetId="18" r:id="rId1"/>
    <sheet name="4.12 Graphique 1" sheetId="8" r:id="rId2"/>
    <sheet name="4.12 Tableau 2" sheetId="6" r:id="rId3"/>
    <sheet name="4.12 Tableau 3" sheetId="4" r:id="rId4"/>
    <sheet name="4.12 Tableau 4" sheetId="17" r:id="rId5"/>
  </sheets>
  <calcPr calcId="162913"/>
</workbook>
</file>

<file path=xl/calcChain.xml><?xml version="1.0" encoding="utf-8"?>
<calcChain xmlns="http://schemas.openxmlformats.org/spreadsheetml/2006/main">
  <c r="J8" i="4" l="1"/>
  <c r="K8" i="4"/>
  <c r="I23" i="6"/>
  <c r="I22" i="6"/>
  <c r="I21" i="6"/>
  <c r="I20" i="6"/>
  <c r="I19" i="6"/>
  <c r="I18" i="6"/>
  <c r="I15" i="6"/>
  <c r="I14" i="6"/>
  <c r="I13" i="6"/>
  <c r="I11" i="6"/>
  <c r="I10" i="6"/>
  <c r="I9" i="6"/>
  <c r="I8" i="6"/>
  <c r="I7" i="6"/>
  <c r="H23" i="6"/>
  <c r="H22" i="6"/>
  <c r="H21" i="6"/>
  <c r="H20" i="6"/>
  <c r="H19" i="6"/>
  <c r="H18" i="6"/>
  <c r="H15" i="6"/>
  <c r="H14" i="6"/>
  <c r="H11" i="6"/>
  <c r="H10" i="6"/>
  <c r="H9" i="6"/>
  <c r="H8" i="6"/>
  <c r="H7" i="6"/>
  <c r="C23" i="6"/>
  <c r="C22" i="6"/>
  <c r="C18" i="6"/>
  <c r="C15" i="6"/>
  <c r="C14" i="6"/>
  <c r="C11" i="6"/>
  <c r="H10" i="8"/>
  <c r="I10" i="8"/>
  <c r="C10" i="8" l="1"/>
  <c r="D10" i="8"/>
  <c r="E10" i="8"/>
  <c r="F10" i="8"/>
  <c r="G10" i="8"/>
  <c r="B10" i="8"/>
  <c r="I8" i="4" l="1"/>
  <c r="B15" i="6"/>
  <c r="A3" i="17" l="1"/>
  <c r="A3" i="4"/>
  <c r="A3" i="6"/>
  <c r="A3" i="8"/>
  <c r="J21" i="6" l="1"/>
  <c r="J10" i="6"/>
  <c r="C8" i="17"/>
  <c r="B8" i="17"/>
  <c r="J20" i="6" l="1"/>
  <c r="J14" i="6"/>
  <c r="J23" i="6"/>
  <c r="J19" i="6"/>
  <c r="J15" i="6"/>
  <c r="J11" i="6"/>
  <c r="J22" i="6"/>
  <c r="J18" i="6"/>
  <c r="J9" i="6"/>
  <c r="J7" i="6"/>
  <c r="J8" i="6"/>
  <c r="B19" i="6"/>
  <c r="B10" i="6"/>
  <c r="C8" i="4"/>
  <c r="D8" i="4"/>
  <c r="E8" i="4"/>
  <c r="F8" i="4"/>
  <c r="G8" i="4"/>
  <c r="H8" i="4"/>
  <c r="B8" i="4"/>
  <c r="C10" i="6" l="1"/>
  <c r="C19" i="6"/>
  <c r="B20" i="6"/>
  <c r="B21" i="6" s="1"/>
  <c r="B23" i="6" l="1"/>
  <c r="D21" i="6" s="1"/>
  <c r="C21" i="6"/>
  <c r="C20" i="6"/>
  <c r="D18" i="6" l="1"/>
  <c r="D14" i="6"/>
  <c r="D11" i="6"/>
  <c r="D10" i="6"/>
  <c r="D23" i="6"/>
  <c r="D7" i="6"/>
  <c r="D17" i="6"/>
  <c r="D8" i="6"/>
  <c r="D22" i="6"/>
  <c r="D16" i="6"/>
  <c r="D9" i="6"/>
  <c r="D15" i="6"/>
  <c r="D19" i="6"/>
  <c r="D20" i="6"/>
</calcChain>
</file>

<file path=xl/sharedStrings.xml><?xml version="1.0" encoding="utf-8"?>
<sst xmlns="http://schemas.openxmlformats.org/spreadsheetml/2006/main" count="82" uniqueCount="69">
  <si>
    <t xml:space="preserve"> Total  </t>
  </si>
  <si>
    <t>Total</t>
  </si>
  <si>
    <t>Seconde professionnelle</t>
  </si>
  <si>
    <t>Terminale professionnelle</t>
  </si>
  <si>
    <t>Public</t>
  </si>
  <si>
    <t>Privé</t>
  </si>
  <si>
    <t>Répartition des effectifs (%)</t>
  </si>
  <si>
    <t>Première professionnelle</t>
  </si>
  <si>
    <t xml:space="preserve">Première STL          </t>
  </si>
  <si>
    <t>Première STAV</t>
  </si>
  <si>
    <t>Total première GT</t>
  </si>
  <si>
    <t>Total terminale GT</t>
  </si>
  <si>
    <t xml:space="preserve">Terminale STL          </t>
  </si>
  <si>
    <t xml:space="preserve">Terminale STAV         </t>
  </si>
  <si>
    <t>Public + Privé</t>
  </si>
  <si>
    <t>Seconde GT</t>
  </si>
  <si>
    <t>Part des filles (%)</t>
  </si>
  <si>
    <t xml:space="preserve">[1] Évolution des effectifs d'élèves du second degré dans l'enseignement agricole               </t>
  </si>
  <si>
    <t>[3] Évolution du nombre d'établissements du second degré de l'enseignement agricole</t>
  </si>
  <si>
    <t>Formations professionnelles en lycée</t>
  </si>
  <si>
    <t>Formations générales et technologiques en lycée</t>
  </si>
  <si>
    <t>Formations GT en lycée</t>
  </si>
  <si>
    <t>Formations pro en lycée</t>
  </si>
  <si>
    <t>Formations en collège</t>
  </si>
  <si>
    <t>Total (1)</t>
  </si>
  <si>
    <t>Présentés</t>
  </si>
  <si>
    <t>Admis</t>
  </si>
  <si>
    <t>Taux de réussite (%)</t>
  </si>
  <si>
    <t>Bac pro</t>
  </si>
  <si>
    <t>Bac techno/ STAV</t>
  </si>
  <si>
    <t>Première générale</t>
  </si>
  <si>
    <t xml:space="preserve">Terminale générale      </t>
  </si>
  <si>
    <t>Privé (sous et hors contrat)</t>
  </si>
  <si>
    <t>Bac Général (1)</t>
  </si>
  <si>
    <r>
      <rPr>
        <b/>
        <sz val="8"/>
        <rFont val="Arial"/>
        <family val="2"/>
      </rPr>
      <t>1</t>
    </r>
    <r>
      <rPr>
        <sz val="8"/>
        <rFont val="Arial"/>
        <family val="2"/>
      </rPr>
      <t>. Bac général avec un enseignement de spécialité "Biologie-Ecologie"</t>
    </r>
  </si>
  <si>
    <t>Source : DGER-MAA, Système d'information du ministère chargé de l'agriculture, traitement DEPP.</t>
  </si>
  <si>
    <t>Source : DGER-MAA, Système d'information du ministère chargé de l'Agriculture, traitement DEPP.</t>
  </si>
  <si>
    <r>
      <rPr>
        <b/>
        <sz val="8"/>
        <rFont val="Arial"/>
        <family val="2"/>
      </rPr>
      <t xml:space="preserve">1. </t>
    </r>
    <r>
      <rPr>
        <sz val="8"/>
        <rFont val="Arial"/>
        <family val="2"/>
      </rPr>
      <t>Dont élèves scolarisés dans des établissements sous double tutelle (ministère chargé de l'Éducation nationale et ministère chargé de l'Agriculture).</t>
    </r>
  </si>
  <si>
    <t>Sommaire</t>
  </si>
  <si>
    <t>Précisions</t>
  </si>
  <si>
    <t>Pour en savoir plus</t>
  </si>
  <si>
    <t>- Site Internet : www.educagri.fr</t>
  </si>
  <si>
    <t>Source</t>
  </si>
  <si>
    <t>DGER-MASA, Système d'information du ministère chargé de l'Agriculture, traitement DEPP.</t>
  </si>
  <si>
    <t>En raison des arrondis, il arrive que dans certains tableaux et graphiques, la somme des pourcentages ne corresponde pas exactement à 100 %.</t>
  </si>
  <si>
    <t>Signes conventionnels utilisés</t>
  </si>
  <si>
    <r>
      <rPr>
        <b/>
        <sz val="8"/>
        <rFont val="Arial"/>
        <family val="2"/>
      </rPr>
      <t>0</t>
    </r>
    <r>
      <rPr>
        <sz val="8"/>
        <rFont val="Arial"/>
        <family val="2"/>
      </rPr>
      <t xml:space="preserve"> Résultat non significatif (n.s.)ou valeur inférieure à 0,05</t>
    </r>
  </si>
  <si>
    <r>
      <rPr>
        <b/>
        <sz val="8"/>
        <rFont val="Arial"/>
        <family val="2"/>
      </rPr>
      <t>(blanc)</t>
    </r>
    <r>
      <rPr>
        <sz val="8"/>
        <rFont val="Arial"/>
        <family val="2"/>
      </rPr>
      <t xml:space="preserve"> Absence d’effectif ou pas d’effectif possible</t>
    </r>
  </si>
  <si>
    <r>
      <rPr>
        <b/>
        <sz val="8"/>
        <rFont val="Arial"/>
        <family val="2"/>
      </rPr>
      <t xml:space="preserve">n.d. </t>
    </r>
    <r>
      <rPr>
        <sz val="8"/>
        <rFont val="Arial"/>
        <family val="2"/>
      </rPr>
      <t>Information non disponible</t>
    </r>
  </si>
  <si>
    <r>
      <rPr>
        <b/>
        <sz val="8"/>
        <rFont val="Arial"/>
        <family val="2"/>
      </rPr>
      <t>p</t>
    </r>
    <r>
      <rPr>
        <sz val="8"/>
        <rFont val="Arial"/>
        <family val="2"/>
      </rPr>
      <t xml:space="preserve"> Données provisoires</t>
    </r>
  </si>
  <si>
    <r>
      <rPr>
        <b/>
        <sz val="8"/>
        <color rgb="FF002060"/>
        <rFont val="Arial"/>
        <family val="2"/>
      </rPr>
      <t>L’enseignement agricole</t>
    </r>
    <r>
      <rPr>
        <sz val="8"/>
        <color rgb="FF000000"/>
        <rFont val="Arial"/>
        <family val="2"/>
      </rPr>
      <t xml:space="preserve"> - Il est sous la tutelle du ministère en charge de l’Agriculture. Les données présentées ici concernent les élèves qui suivent des formations agricoles par voie scolaire (hors apprentissage) dans le second degré. Elles sont établies à partir de données individuelles sur les élèves (système d’information Fregata).</t>
    </r>
  </si>
  <si>
    <r>
      <rPr>
        <b/>
        <sz val="8"/>
        <color rgb="FF002060"/>
        <rFont val="Arial"/>
        <family val="2"/>
      </rPr>
      <t>Le baccalauréat technologique</t>
    </r>
    <r>
      <rPr>
        <sz val="8"/>
        <color rgb="FF002060"/>
        <rFont val="Arial"/>
        <family val="2"/>
      </rPr>
      <t xml:space="preserve"> </t>
    </r>
    <r>
      <rPr>
        <sz val="8"/>
        <color rgb="FF000000"/>
        <rFont val="Arial"/>
        <family val="2"/>
      </rPr>
      <t>- Il concerne, pour l’enseignement agricole, la série STAV « Sciences et technologies de l’agronomie et du vivant ».</t>
    </r>
  </si>
  <si>
    <r>
      <rPr>
        <b/>
        <sz val="8"/>
        <color rgb="FF002060"/>
        <rFont val="Arial"/>
        <family val="2"/>
      </rPr>
      <t>Certificat d'aptitude professionnelle agricole (CAPA)</t>
    </r>
    <r>
      <rPr>
        <sz val="8"/>
        <color rgb="FF002060"/>
        <rFont val="Arial"/>
        <family val="2"/>
      </rPr>
      <t xml:space="preserve"> </t>
    </r>
    <r>
      <rPr>
        <sz val="8"/>
        <color rgb="FF000000"/>
        <rFont val="Arial"/>
        <family val="2"/>
      </rPr>
      <t>- Voir « Glossaire »</t>
    </r>
  </si>
  <si>
    <t>Actualisé le</t>
  </si>
  <si>
    <t>Repères statistiques corses</t>
  </si>
  <si>
    <t>Publication annuelle de la division de la prospective et des statistiques académiques (DPSA) de l'Académie de Corse.</t>
  </si>
  <si>
    <t>https://www.ac-corse.fr/l-academie-en-chiffres-123583</t>
  </si>
  <si>
    <t>Champ : Région corse</t>
  </si>
  <si>
    <t>4.12 L’enseignement agricole dans le second degré</t>
  </si>
  <si>
    <t>DPSA, RSC 2023</t>
  </si>
  <si>
    <t>Formations post-bac en lycée</t>
  </si>
  <si>
    <t xml:space="preserve">BTS </t>
  </si>
  <si>
    <t xml:space="preserve">Total second degré  </t>
  </si>
  <si>
    <t xml:space="preserve">Total EPLE AGRICOLES </t>
  </si>
  <si>
    <t xml:space="preserve"> 4.12 - L'enseignement agricole dans le second degré</t>
  </si>
  <si>
    <t>4.12 - L'enseignement agricole dans le second degré</t>
  </si>
  <si>
    <t xml:space="preserve"> 4.12- L'enseignement agricole dans le second degré</t>
  </si>
  <si>
    <t xml:space="preserve">[2] Effectifs d'élèves dans l'enseignement agricole selon le secteur d'enseignement à la rentrée 2025     </t>
  </si>
  <si>
    <t>[4] Résultats aux examens, session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</si>
</sst>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0.0"/>
    <numFmt numFmtId="165" formatCode="#,##0.0"/>
    <numFmt numFmtId="166" formatCode="0.0%"/>
    <numFmt numFmtId="167" formatCode="_(* #,##0_);_(* \(#,##0\);_(* &quot;-&quot;_);_(@_)"/>
    <numFmt numFmtId="168" formatCode="_(* #,##0.00_);_(* \(#,##0.00\);_(* &quot;-&quot;??_);_(@_)"/>
    <numFmt numFmtId="169" formatCode="_(&quot;$&quot;* #,##0_);_(&quot;$&quot;* \(#,##0\);_(&quot;$&quot;* &quot;-&quot;_);_(@_)"/>
    <numFmt numFmtId="170" formatCode="_(&quot;$&quot;* #,##0.00_);_(&quot;$&quot;* \(#,##0.00\);_(&quot;$&quot;* &quot;-&quot;??_);_(@_)"/>
    <numFmt numFmtId="171" formatCode="[$-F800]dddd\,\ mmmm\ dd\,\ yyyy"/>
  </numFmts>
  <fonts count="60" x14ac:knownFonts="1">
    <font>
      <sz val="10"/>
      <name val="Arial"/>
    </font>
    <font>
      <sz val="10"/>
      <name val="Arial"/>
      <family val="2"/>
    </font>
    <font>
      <b/>
      <sz val="9"/>
      <name val="Arial"/>
      <family val="2"/>
    </font>
    <font>
      <sz val="9"/>
      <name val="Arial"/>
      <family val="2"/>
    </font>
    <font>
      <sz val="8"/>
      <name val="Arial"/>
      <family val="2"/>
    </font>
    <font>
      <b/>
      <sz val="8"/>
      <name val="Arial"/>
      <family val="2"/>
    </font>
    <font>
      <sz val="10"/>
      <name val="Arial Narrow"/>
      <family val="2"/>
    </font>
    <font>
      <i/>
      <sz val="8"/>
      <name val="Arial"/>
      <family val="2"/>
    </font>
    <font>
      <sz val="7"/>
      <name val="Arial"/>
      <family val="2"/>
    </font>
    <font>
      <b/>
      <sz val="11"/>
      <name val="Arial"/>
      <family val="2"/>
    </font>
    <font>
      <sz val="8"/>
      <name val="Arial"/>
      <family val="2"/>
    </font>
    <font>
      <b/>
      <sz val="8"/>
      <color indexed="12"/>
      <name val="Arial"/>
      <family val="2"/>
    </font>
    <font>
      <sz val="8"/>
      <color indexed="12"/>
      <name val="Arial"/>
      <family val="2"/>
    </font>
    <font>
      <sz val="10"/>
      <name val="Arial"/>
      <family val="2"/>
    </font>
    <font>
      <u/>
      <sz val="10"/>
      <color indexed="12"/>
      <name val="Arial"/>
      <family val="2"/>
    </font>
    <font>
      <sz val="8"/>
      <color indexed="8"/>
      <name val="Arial"/>
      <family val="2"/>
    </font>
    <font>
      <b/>
      <sz val="10"/>
      <name val="Arial"/>
      <family val="2"/>
    </font>
    <font>
      <b/>
      <sz val="18"/>
      <color indexed="56"/>
      <name val="Cambria"/>
      <family val="2"/>
    </font>
    <font>
      <b/>
      <sz val="10"/>
      <color indexed="9"/>
      <name val="Arial"/>
      <family val="2"/>
    </font>
    <font>
      <sz val="10"/>
      <color indexed="8"/>
      <name val="Arial"/>
      <family val="2"/>
    </font>
    <font>
      <sz val="10"/>
      <color indexed="9"/>
      <name val="Arial"/>
      <family val="2"/>
    </font>
    <font>
      <sz val="10"/>
      <color indexed="20"/>
      <name val="Arial"/>
      <family val="2"/>
    </font>
    <font>
      <b/>
      <sz val="10"/>
      <color indexed="52"/>
      <name val="Arial"/>
      <family val="2"/>
    </font>
    <font>
      <b/>
      <u/>
      <sz val="8.5"/>
      <color indexed="8"/>
      <name val="MS Sans Serif"/>
      <family val="2"/>
    </font>
    <font>
      <b/>
      <sz val="8.5"/>
      <color indexed="12"/>
      <name val="MS Sans Serif"/>
      <family val="2"/>
    </font>
    <font>
      <sz val="10"/>
      <name val="Times New Roman"/>
      <family val="1"/>
    </font>
    <font>
      <sz val="10"/>
      <color indexed="8"/>
      <name val="MS Sans Serif"/>
      <family val="2"/>
    </font>
    <font>
      <i/>
      <sz val="10"/>
      <color indexed="23"/>
      <name val="Arial"/>
      <family val="2"/>
    </font>
    <font>
      <sz val="10"/>
      <color indexed="8"/>
      <name val="Arial"/>
      <family val="2"/>
      <charset val="238"/>
    </font>
    <font>
      <sz val="10"/>
      <color indexed="17"/>
      <name val="Arial"/>
      <family val="2"/>
    </font>
    <font>
      <b/>
      <sz val="8"/>
      <color indexed="8"/>
      <name val="MS Sans Serif"/>
      <family val="2"/>
    </font>
    <font>
      <b/>
      <sz val="15"/>
      <color indexed="56"/>
      <name val="Arial"/>
      <family val="2"/>
    </font>
    <font>
      <b/>
      <sz val="13"/>
      <color indexed="56"/>
      <name val="Arial"/>
      <family val="2"/>
    </font>
    <font>
      <b/>
      <sz val="11"/>
      <color indexed="56"/>
      <name val="Arial"/>
      <family val="2"/>
    </font>
    <font>
      <u/>
      <sz val="10"/>
      <color indexed="12"/>
      <name val="MS Sans Serif"/>
      <family val="2"/>
    </font>
    <font>
      <sz val="10"/>
      <color indexed="62"/>
      <name val="Arial"/>
      <family val="2"/>
    </font>
    <font>
      <sz val="8"/>
      <name val="Arial"/>
      <family val="2"/>
      <charset val="238"/>
    </font>
    <font>
      <sz val="10"/>
      <color indexed="52"/>
      <name val="Arial"/>
      <family val="2"/>
    </font>
    <font>
      <sz val="10"/>
      <color indexed="60"/>
      <name val="Arial"/>
      <family val="2"/>
    </font>
    <font>
      <sz val="10"/>
      <name val="System"/>
      <family val="2"/>
    </font>
    <font>
      <b/>
      <sz val="10"/>
      <color indexed="63"/>
      <name val="Arial"/>
      <family val="2"/>
    </font>
    <font>
      <b/>
      <u/>
      <sz val="10"/>
      <color indexed="8"/>
      <name val="MS Sans Serif"/>
      <family val="2"/>
    </font>
    <font>
      <b/>
      <sz val="8.5"/>
      <color indexed="8"/>
      <name val="MS Sans Serif"/>
      <family val="2"/>
    </font>
    <font>
      <sz val="8"/>
      <color indexed="8"/>
      <name val="MS Sans Serif"/>
      <family val="2"/>
    </font>
    <font>
      <sz val="10"/>
      <name val="Courier"/>
      <family val="3"/>
    </font>
    <font>
      <sz val="10"/>
      <color indexed="10"/>
      <name val="Arial"/>
      <family val="2"/>
    </font>
    <font>
      <sz val="11"/>
      <color theme="1"/>
      <name val="Calibri"/>
      <family val="2"/>
      <scheme val="minor"/>
    </font>
    <font>
      <u/>
      <sz val="11"/>
      <color theme="10"/>
      <name val="Calibri"/>
      <family val="2"/>
      <scheme val="minor"/>
    </font>
    <font>
      <u/>
      <sz val="10"/>
      <color theme="10"/>
      <name val="Arial"/>
      <family val="2"/>
    </font>
    <font>
      <sz val="11"/>
      <color rgb="FF1F497D"/>
      <name val="Calibri"/>
      <family val="2"/>
    </font>
    <font>
      <i/>
      <sz val="10"/>
      <name val="Arial"/>
      <family val="2"/>
    </font>
    <font>
      <b/>
      <sz val="12"/>
      <color rgb="FF000000"/>
      <name val="Arial"/>
      <family val="2"/>
    </font>
    <font>
      <b/>
      <sz val="10"/>
      <color rgb="FF0000FF"/>
      <name val="Arial"/>
      <family val="2"/>
    </font>
    <font>
      <b/>
      <sz val="8"/>
      <color rgb="FF000000"/>
      <name val="Arial"/>
      <family val="2"/>
    </font>
    <font>
      <sz val="8"/>
      <color rgb="FF000000"/>
      <name val="Arial"/>
      <family val="2"/>
    </font>
    <font>
      <sz val="8"/>
      <color rgb="FF000065"/>
      <name val="Arial"/>
      <family val="2"/>
    </font>
    <font>
      <b/>
      <sz val="8"/>
      <color rgb="FF002060"/>
      <name val="Arial"/>
      <family val="2"/>
    </font>
    <font>
      <sz val="8"/>
      <color rgb="FF002060"/>
      <name val="Arial"/>
      <family val="2"/>
    </font>
    <font>
      <b/>
      <sz val="15"/>
      <color theme="3"/>
      <name val="Calibri"/>
      <family val="2"/>
      <scheme val="minor"/>
    </font>
    <font>
      <b/>
      <i/>
      <sz val="10"/>
      <name val="Arial"/>
      <family val="2"/>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64"/>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2"/>
        <bgColor indexed="10"/>
      </patternFill>
    </fill>
    <fill>
      <patternFill patternType="solid">
        <fgColor indexed="9"/>
        <bgColor indexed="64"/>
      </patternFill>
    </fill>
    <fill>
      <patternFill patternType="solid">
        <fgColor indexed="22"/>
        <bgColor indexed="8"/>
      </patternFill>
    </fill>
    <fill>
      <patternFill patternType="solid">
        <fgColor indexed="43"/>
      </patternFill>
    </fill>
    <fill>
      <patternFill patternType="solid">
        <fgColor indexed="10"/>
        <bgColor indexed="64"/>
      </patternFill>
    </fill>
    <fill>
      <patternFill patternType="solid">
        <fgColor theme="0"/>
        <bgColor indexed="64"/>
      </patternFill>
    </fill>
  </fills>
  <borders count="31">
    <border>
      <left/>
      <right/>
      <top/>
      <bottom/>
      <diagonal/>
    </border>
    <border>
      <left style="double">
        <color indexed="64"/>
      </left>
      <right style="double">
        <color indexed="64"/>
      </right>
      <top style="double">
        <color indexed="64"/>
      </top>
      <bottom style="double">
        <color indexed="64"/>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9"/>
      </left>
      <right/>
      <top/>
      <bottom/>
      <diagonal/>
    </border>
    <border>
      <left/>
      <right style="thin">
        <color indexed="9"/>
      </right>
      <top/>
      <bottom/>
      <diagonal/>
    </border>
    <border>
      <left/>
      <right/>
      <top/>
      <bottom style="thin">
        <color indexed="9"/>
      </bottom>
      <diagonal/>
    </border>
    <border>
      <left style="thin">
        <color indexed="9"/>
      </left>
      <right style="thin">
        <color indexed="9"/>
      </right>
      <top/>
      <bottom/>
      <diagonal/>
    </border>
    <border>
      <left style="thin">
        <color indexed="9"/>
      </left>
      <right/>
      <top/>
      <bottom style="thin">
        <color indexed="9"/>
      </bottom>
      <diagonal/>
    </border>
    <border>
      <left/>
      <right style="thin">
        <color indexed="9"/>
      </right>
      <top/>
      <bottom style="thin">
        <color indexed="9"/>
      </bottom>
      <diagonal/>
    </border>
    <border>
      <left style="hair">
        <color theme="0"/>
      </left>
      <right style="hair">
        <color theme="0"/>
      </right>
      <top/>
      <bottom/>
      <diagonal/>
    </border>
    <border>
      <left/>
      <right/>
      <top/>
      <bottom style="thick">
        <color theme="4"/>
      </bottom>
      <diagonal/>
    </border>
    <border>
      <left style="thin">
        <color indexed="9"/>
      </left>
      <right/>
      <top/>
      <bottom style="thin">
        <color indexed="64"/>
      </bottom>
      <diagonal/>
    </border>
    <border>
      <left style="thin">
        <color indexed="9"/>
      </left>
      <right/>
      <top style="thin">
        <color indexed="9"/>
      </top>
      <bottom style="thin">
        <color indexed="64"/>
      </bottom>
      <diagonal/>
    </border>
    <border>
      <left/>
      <right/>
      <top style="thin">
        <color indexed="9"/>
      </top>
      <bottom style="thin">
        <color indexed="64"/>
      </bottom>
      <diagonal/>
    </border>
    <border>
      <left/>
      <right style="thin">
        <color indexed="9"/>
      </right>
      <top style="thin">
        <color indexed="9"/>
      </top>
      <bottom style="thin">
        <color indexed="64"/>
      </bottom>
      <diagonal/>
    </border>
    <border>
      <left style="thin">
        <color indexed="9"/>
      </left>
      <right style="thin">
        <color indexed="9"/>
      </right>
      <top/>
      <bottom style="thin">
        <color indexed="64"/>
      </bottom>
      <diagonal/>
    </border>
    <border>
      <left style="hair">
        <color theme="0"/>
      </left>
      <right style="hair">
        <color theme="0"/>
      </right>
      <top/>
      <bottom style="thin">
        <color indexed="64"/>
      </bottom>
      <diagonal/>
    </border>
    <border>
      <left/>
      <right/>
      <top/>
      <bottom style="medium">
        <color theme="3" tint="0.39994506668294322"/>
      </bottom>
      <diagonal/>
    </border>
  </borders>
  <cellStyleXfs count="84">
    <xf numFmtId="0" fontId="0" fillId="0" borderId="0"/>
    <xf numFmtId="0" fontId="19" fillId="2" borderId="0" applyNumberFormat="0" applyBorder="0" applyAlignment="0" applyProtection="0"/>
    <xf numFmtId="0" fontId="19" fillId="3" borderId="0" applyNumberFormat="0" applyBorder="0" applyAlignment="0" applyProtection="0"/>
    <xf numFmtId="0" fontId="19" fillId="4" borderId="0" applyNumberFormat="0" applyBorder="0" applyAlignment="0" applyProtection="0"/>
    <xf numFmtId="0" fontId="19" fillId="5" borderId="0" applyNumberFormat="0" applyBorder="0" applyAlignment="0" applyProtection="0"/>
    <xf numFmtId="0" fontId="19" fillId="6" borderId="0" applyNumberFormat="0" applyBorder="0" applyAlignment="0" applyProtection="0"/>
    <xf numFmtId="0" fontId="19" fillId="7" borderId="0" applyNumberFormat="0" applyBorder="0" applyAlignment="0" applyProtection="0"/>
    <xf numFmtId="0" fontId="19" fillId="8"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0" fontId="19" fillId="5" borderId="0" applyNumberFormat="0" applyBorder="0" applyAlignment="0" applyProtection="0"/>
    <xf numFmtId="0" fontId="19" fillId="8" borderId="0" applyNumberFormat="0" applyBorder="0" applyAlignment="0" applyProtection="0"/>
    <xf numFmtId="0" fontId="19" fillId="11" borderId="0" applyNumberFormat="0" applyBorder="0" applyAlignment="0" applyProtection="0"/>
    <xf numFmtId="0" fontId="20" fillId="12" borderId="0" applyNumberFormat="0" applyBorder="0" applyAlignment="0" applyProtection="0"/>
    <xf numFmtId="0" fontId="20" fillId="9" borderId="0" applyNumberFormat="0" applyBorder="0" applyAlignment="0" applyProtection="0"/>
    <xf numFmtId="0" fontId="20" fillId="10" borderId="0" applyNumberFormat="0" applyBorder="0" applyAlignment="0" applyProtection="0"/>
    <xf numFmtId="0" fontId="20" fillId="13" borderId="0" applyNumberFormat="0" applyBorder="0" applyAlignment="0" applyProtection="0"/>
    <xf numFmtId="0" fontId="20" fillId="14" borderId="0" applyNumberFormat="0" applyBorder="0" applyAlignment="0" applyProtection="0"/>
    <xf numFmtId="0" fontId="20" fillId="15" borderId="0" applyNumberFormat="0" applyBorder="0" applyAlignment="0" applyProtection="0"/>
    <xf numFmtId="0" fontId="21" fillId="3" borderId="0" applyNumberFormat="0" applyBorder="0" applyAlignment="0" applyProtection="0"/>
    <xf numFmtId="0" fontId="4" fillId="16" borderId="1"/>
    <xf numFmtId="0" fontId="22" fillId="17" borderId="2" applyNumberFormat="0" applyAlignment="0" applyProtection="0"/>
    <xf numFmtId="0" fontId="4" fillId="0" borderId="3"/>
    <xf numFmtId="0" fontId="18" fillId="18" borderId="5" applyNumberFormat="0" applyAlignment="0" applyProtection="0"/>
    <xf numFmtId="0" fontId="23" fillId="19" borderId="0">
      <alignment horizontal="center"/>
    </xf>
    <xf numFmtId="0" fontId="24" fillId="19" borderId="0">
      <alignment horizontal="center" vertical="center"/>
    </xf>
    <xf numFmtId="0" fontId="13" fillId="20" borderId="0">
      <alignment horizontal="center" wrapText="1"/>
    </xf>
    <xf numFmtId="0" fontId="11" fillId="19" borderId="0">
      <alignment horizontal="center"/>
    </xf>
    <xf numFmtId="167" fontId="25" fillId="0" borderId="0" applyFont="0" applyFill="0" applyBorder="0" applyAlignment="0" applyProtection="0"/>
    <xf numFmtId="168" fontId="13" fillId="0" borderId="0" applyFont="0" applyFill="0" applyBorder="0" applyAlignment="0" applyProtection="0"/>
    <xf numFmtId="168" fontId="25" fillId="0" borderId="0" applyFont="0" applyFill="0" applyBorder="0" applyAlignment="0" applyProtection="0"/>
    <xf numFmtId="169" fontId="25" fillId="0" borderId="0" applyFont="0" applyFill="0" applyBorder="0" applyAlignment="0" applyProtection="0"/>
    <xf numFmtId="170" fontId="25" fillId="0" borderId="0" applyFont="0" applyFill="0" applyBorder="0" applyAlignment="0" applyProtection="0"/>
    <xf numFmtId="0" fontId="26" fillId="21" borderId="1" applyBorder="0">
      <protection locked="0"/>
    </xf>
    <xf numFmtId="0" fontId="27" fillId="0" borderId="0" applyNumberFormat="0" applyFill="0" applyBorder="0" applyAlignment="0" applyProtection="0"/>
    <xf numFmtId="0" fontId="15" fillId="19" borderId="3">
      <alignment horizontal="left"/>
    </xf>
    <xf numFmtId="0" fontId="28" fillId="19" borderId="0">
      <alignment horizontal="left"/>
    </xf>
    <xf numFmtId="0" fontId="29" fillId="4" borderId="0" applyNumberFormat="0" applyBorder="0" applyAlignment="0" applyProtection="0"/>
    <xf numFmtId="0" fontId="30" fillId="22" borderId="0">
      <alignment horizontal="right" vertical="top" textRotation="90" wrapText="1"/>
    </xf>
    <xf numFmtId="0" fontId="31" fillId="0" borderId="6" applyNumberFormat="0" applyFill="0" applyAlignment="0" applyProtection="0"/>
    <xf numFmtId="0" fontId="32" fillId="0" borderId="7" applyNumberFormat="0" applyFill="0" applyAlignment="0" applyProtection="0"/>
    <xf numFmtId="0" fontId="33" fillId="0" borderId="8" applyNumberFormat="0" applyFill="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7" borderId="2" applyNumberFormat="0" applyAlignment="0" applyProtection="0"/>
    <xf numFmtId="0" fontId="16" fillId="20" borderId="0">
      <alignment horizontal="center"/>
    </xf>
    <xf numFmtId="0" fontId="4" fillId="19" borderId="9">
      <alignment wrapText="1"/>
    </xf>
    <xf numFmtId="0" fontId="36" fillId="19" borderId="10"/>
    <xf numFmtId="0" fontId="36" fillId="19" borderId="11"/>
    <xf numFmtId="0" fontId="4" fillId="19" borderId="12">
      <alignment horizontal="center" wrapText="1"/>
    </xf>
    <xf numFmtId="0" fontId="14" fillId="0" borderId="0" applyNumberFormat="0" applyFill="0" applyBorder="0" applyAlignment="0" applyProtection="0">
      <alignment vertical="top"/>
      <protection locked="0"/>
    </xf>
    <xf numFmtId="0" fontId="47" fillId="0" borderId="0" applyNumberFormat="0" applyFill="0" applyBorder="0" applyAlignment="0" applyProtection="0"/>
    <xf numFmtId="0" fontId="48" fillId="0" borderId="0" applyNumberFormat="0" applyFill="0" applyBorder="0" applyAlignment="0" applyProtection="0"/>
    <xf numFmtId="0" fontId="37" fillId="0" borderId="4" applyNumberFormat="0" applyFill="0" applyAlignment="0" applyProtection="0"/>
    <xf numFmtId="0" fontId="13" fillId="0" borderId="0" applyFont="0" applyFill="0" applyBorder="0" applyAlignment="0" applyProtection="0"/>
    <xf numFmtId="0" fontId="38" fillId="23" borderId="0" applyNumberFormat="0" applyBorder="0" applyAlignment="0" applyProtection="0"/>
    <xf numFmtId="0" fontId="39" fillId="0" borderId="0"/>
    <xf numFmtId="0" fontId="46" fillId="0" borderId="0"/>
    <xf numFmtId="0" fontId="13" fillId="0" borderId="0"/>
    <xf numFmtId="0" fontId="19" fillId="0" borderId="0"/>
    <xf numFmtId="0" fontId="13" fillId="0" borderId="0"/>
    <xf numFmtId="0" fontId="13" fillId="0" borderId="0"/>
    <xf numFmtId="0" fontId="19" fillId="0" borderId="0"/>
    <xf numFmtId="0" fontId="46" fillId="0" borderId="0"/>
    <xf numFmtId="0" fontId="6" fillId="0" borderId="0"/>
    <xf numFmtId="0" fontId="6" fillId="0" borderId="0"/>
    <xf numFmtId="0" fontId="40" fillId="17" borderId="13" applyNumberFormat="0" applyAlignment="0" applyProtection="0"/>
    <xf numFmtId="9" fontId="13" fillId="0" borderId="0" applyFont="0" applyFill="0" applyBorder="0" applyAlignment="0" applyProtection="0"/>
    <xf numFmtId="9" fontId="13" fillId="0" borderId="0" applyNumberFormat="0" applyFont="0" applyFill="0" applyBorder="0" applyAlignment="0" applyProtection="0"/>
    <xf numFmtId="9" fontId="1" fillId="0" borderId="0" applyFont="0" applyFill="0" applyBorder="0" applyAlignment="0" applyProtection="0"/>
    <xf numFmtId="9" fontId="13" fillId="0" borderId="0" applyNumberFormat="0" applyFont="0" applyFill="0" applyBorder="0" applyAlignment="0" applyProtection="0"/>
    <xf numFmtId="0" fontId="4" fillId="19" borderId="3"/>
    <xf numFmtId="0" fontId="24" fillId="19" borderId="0">
      <alignment horizontal="right"/>
    </xf>
    <xf numFmtId="0" fontId="41" fillId="24" borderId="0">
      <alignment horizontal="center"/>
    </xf>
    <xf numFmtId="0" fontId="42" fillId="20" borderId="0"/>
    <xf numFmtId="0" fontId="43" fillId="22" borderId="14">
      <alignment horizontal="left" vertical="top" wrapText="1"/>
    </xf>
    <xf numFmtId="0" fontId="43" fillId="22" borderId="15">
      <alignment horizontal="left" vertical="top"/>
    </xf>
    <xf numFmtId="37" fontId="44" fillId="0" borderId="0"/>
    <xf numFmtId="0" fontId="23" fillId="19" borderId="0">
      <alignment horizontal="center"/>
    </xf>
    <xf numFmtId="0" fontId="17" fillId="0" borderId="0" applyNumberFormat="0" applyFill="0" applyBorder="0" applyAlignment="0" applyProtection="0"/>
    <xf numFmtId="0" fontId="5" fillId="19" borderId="0"/>
    <xf numFmtId="0" fontId="45" fillId="0" borderId="0" applyNumberFormat="0" applyFill="0" applyBorder="0" applyAlignment="0" applyProtection="0"/>
    <xf numFmtId="0" fontId="1" fillId="0" borderId="0"/>
    <xf numFmtId="0" fontId="58" fillId="0" borderId="23" applyNumberFormat="0" applyFill="0" applyAlignment="0" applyProtection="0"/>
  </cellStyleXfs>
  <cellXfs count="114">
    <xf numFmtId="0" fontId="0" fillId="0" borderId="0" xfId="0"/>
    <xf numFmtId="0" fontId="4" fillId="0" borderId="0" xfId="0" applyFont="1"/>
    <xf numFmtId="0" fontId="5" fillId="0" borderId="0" xfId="0" applyFont="1"/>
    <xf numFmtId="0" fontId="3" fillId="0" borderId="0" xfId="65" applyFont="1"/>
    <xf numFmtId="3" fontId="4" fillId="0" borderId="0" xfId="0" applyNumberFormat="1" applyFont="1" applyAlignment="1">
      <alignment horizontal="right"/>
    </xf>
    <xf numFmtId="3" fontId="5" fillId="0" borderId="0" xfId="0" applyNumberFormat="1" applyFont="1" applyAlignment="1">
      <alignment horizontal="right"/>
    </xf>
    <xf numFmtId="164" fontId="7" fillId="0" borderId="0" xfId="0" applyNumberFormat="1" applyFont="1" applyAlignment="1">
      <alignment horizontal="right"/>
    </xf>
    <xf numFmtId="0" fontId="4" fillId="0" borderId="0" xfId="64" applyFont="1"/>
    <xf numFmtId="0" fontId="8" fillId="0" borderId="0" xfId="0" applyFont="1"/>
    <xf numFmtId="0" fontId="4" fillId="0" borderId="0" xfId="65" applyFont="1"/>
    <xf numFmtId="0" fontId="5" fillId="0" borderId="0" xfId="65" applyFont="1"/>
    <xf numFmtId="0" fontId="4" fillId="0" borderId="0" xfId="65" applyFont="1" applyAlignment="1">
      <alignment vertical="top"/>
    </xf>
    <xf numFmtId="164" fontId="10" fillId="0" borderId="0" xfId="0" applyNumberFormat="1" applyFont="1"/>
    <xf numFmtId="0" fontId="12" fillId="0" borderId="0" xfId="0" applyFont="1" applyFill="1"/>
    <xf numFmtId="0" fontId="4" fillId="0" borderId="0" xfId="0" applyFont="1" applyAlignment="1"/>
    <xf numFmtId="0" fontId="0" fillId="0" borderId="0" xfId="0" applyAlignment="1">
      <alignment vertical="top"/>
    </xf>
    <xf numFmtId="49" fontId="4" fillId="0" borderId="0" xfId="0" applyNumberFormat="1" applyFont="1" applyAlignment="1">
      <alignment horizontal="left"/>
    </xf>
    <xf numFmtId="0" fontId="4" fillId="0" borderId="0" xfId="57" applyFont="1" applyAlignment="1">
      <alignment horizontal="right"/>
    </xf>
    <xf numFmtId="49" fontId="4" fillId="0" borderId="0" xfId="0" applyNumberFormat="1" applyFont="1" applyAlignment="1">
      <alignment wrapText="1"/>
    </xf>
    <xf numFmtId="0" fontId="2" fillId="0" borderId="0" xfId="65" applyFont="1" applyAlignment="1"/>
    <xf numFmtId="9" fontId="0" fillId="0" borderId="0" xfId="69" applyFont="1"/>
    <xf numFmtId="49" fontId="4" fillId="0" borderId="0" xfId="0" applyNumberFormat="1" applyFont="1" applyAlignment="1"/>
    <xf numFmtId="0" fontId="16" fillId="0" borderId="0" xfId="0" applyFont="1"/>
    <xf numFmtId="0" fontId="13" fillId="0" borderId="0" xfId="0" applyFont="1"/>
    <xf numFmtId="0" fontId="2" fillId="0" borderId="0" xfId="0" applyFont="1" applyAlignment="1">
      <alignment horizontal="left"/>
    </xf>
    <xf numFmtId="0" fontId="4" fillId="0" borderId="0" xfId="0" applyFont="1" applyAlignment="1">
      <alignment horizontal="left"/>
    </xf>
    <xf numFmtId="0" fontId="3" fillId="0" borderId="0" xfId="0" applyFont="1" applyAlignment="1">
      <alignment horizontal="centerContinuous"/>
    </xf>
    <xf numFmtId="0" fontId="13" fillId="0" borderId="0" xfId="0" applyFont="1" applyAlignment="1">
      <alignment horizontal="right"/>
    </xf>
    <xf numFmtId="0" fontId="49" fillId="0" borderId="0" xfId="0" applyFont="1" applyAlignment="1">
      <alignment vertical="center"/>
    </xf>
    <xf numFmtId="166" fontId="4" fillId="0" borderId="0" xfId="69" applyNumberFormat="1" applyFont="1"/>
    <xf numFmtId="166" fontId="0" fillId="0" borderId="0" xfId="69" applyNumberFormat="1" applyFont="1"/>
    <xf numFmtId="166" fontId="4" fillId="0" borderId="0" xfId="69" applyNumberFormat="1" applyFont="1" applyAlignment="1">
      <alignment horizontal="right"/>
    </xf>
    <xf numFmtId="0" fontId="4" fillId="0" borderId="0" xfId="58" applyFont="1" applyAlignment="1">
      <alignment vertical="center"/>
    </xf>
    <xf numFmtId="0" fontId="50" fillId="0" borderId="0" xfId="82" applyFont="1"/>
    <xf numFmtId="0" fontId="1" fillId="0" borderId="0" xfId="82"/>
    <xf numFmtId="0" fontId="51" fillId="0" borderId="0" xfId="82" applyFont="1" applyAlignment="1">
      <alignment vertical="center" wrapText="1"/>
    </xf>
    <xf numFmtId="0" fontId="1" fillId="0" borderId="0" xfId="82" applyFont="1"/>
    <xf numFmtId="0" fontId="52" fillId="0" borderId="0" xfId="82" applyFont="1" applyFill="1" applyAlignment="1">
      <alignment vertical="center" wrapText="1"/>
    </xf>
    <xf numFmtId="0" fontId="2" fillId="0" borderId="0" xfId="82" applyFont="1" applyAlignment="1">
      <alignment wrapText="1"/>
    </xf>
    <xf numFmtId="0" fontId="52" fillId="0" borderId="0" xfId="82" applyFont="1" applyFill="1" applyAlignment="1">
      <alignment vertical="center"/>
    </xf>
    <xf numFmtId="0" fontId="53" fillId="0" borderId="0" xfId="82" applyFont="1" applyAlignment="1">
      <alignment horizontal="justify" vertical="center" wrapText="1"/>
    </xf>
    <xf numFmtId="0" fontId="52" fillId="0" borderId="0" xfId="82" applyFont="1" applyAlignment="1">
      <alignment horizontal="justify" vertical="center" wrapText="1"/>
    </xf>
    <xf numFmtId="0" fontId="54" fillId="0" borderId="0" xfId="82" applyFont="1" applyAlignment="1">
      <alignment vertical="center" wrapText="1"/>
    </xf>
    <xf numFmtId="0" fontId="52" fillId="0" borderId="0" xfId="82" applyFont="1" applyAlignment="1">
      <alignment vertical="center" wrapText="1"/>
    </xf>
    <xf numFmtId="0" fontId="55" fillId="0" borderId="0" xfId="82" applyFont="1" applyAlignment="1">
      <alignment vertical="center" wrapText="1"/>
    </xf>
    <xf numFmtId="0" fontId="4" fillId="0" borderId="0" xfId="82" applyFont="1" applyAlignment="1">
      <alignment wrapText="1"/>
    </xf>
    <xf numFmtId="0" fontId="4" fillId="0" borderId="0" xfId="82" applyFont="1"/>
    <xf numFmtId="0" fontId="2" fillId="0" borderId="0" xfId="0" quotePrefix="1" applyFont="1" applyAlignment="1">
      <alignment horizontal="left"/>
    </xf>
    <xf numFmtId="0" fontId="5" fillId="0" borderId="0" xfId="65" applyFont="1" applyAlignment="1">
      <alignment horizontal="left"/>
    </xf>
    <xf numFmtId="0" fontId="4" fillId="25" borderId="0" xfId="0" applyFont="1" applyFill="1" applyBorder="1"/>
    <xf numFmtId="0" fontId="5" fillId="25" borderId="0" xfId="0" applyFont="1" applyFill="1" applyBorder="1"/>
    <xf numFmtId="0" fontId="4" fillId="25" borderId="0" xfId="0" applyFont="1" applyFill="1"/>
    <xf numFmtId="3" fontId="4" fillId="25" borderId="0" xfId="0" applyNumberFormat="1" applyFont="1" applyFill="1"/>
    <xf numFmtId="0" fontId="5" fillId="25" borderId="0" xfId="0" applyFont="1" applyFill="1"/>
    <xf numFmtId="3" fontId="5" fillId="25" borderId="19" xfId="0" applyNumberFormat="1" applyFont="1" applyFill="1" applyBorder="1"/>
    <xf numFmtId="171" fontId="50" fillId="0" borderId="0" xfId="58" applyNumberFormat="1" applyFont="1" applyAlignment="1">
      <alignment horizontal="right" wrapText="1"/>
    </xf>
    <xf numFmtId="14" fontId="50" fillId="0" borderId="0" xfId="58" applyNumberFormat="1" applyFont="1" applyAlignment="1">
      <alignment horizontal="right" wrapText="1"/>
    </xf>
    <xf numFmtId="0" fontId="58" fillId="0" borderId="23" xfId="83"/>
    <xf numFmtId="0" fontId="13" fillId="0" borderId="0" xfId="58"/>
    <xf numFmtId="0" fontId="1" fillId="0" borderId="0" xfId="82" applyFont="1" applyAlignment="1">
      <alignment horizontal="left" vertical="center" wrapText="1"/>
    </xf>
    <xf numFmtId="0" fontId="14" fillId="0" borderId="0" xfId="50" applyAlignment="1" applyProtection="1">
      <alignment vertical="center" wrapText="1"/>
    </xf>
    <xf numFmtId="3" fontId="4" fillId="25" borderId="22" xfId="0" applyNumberFormat="1" applyFont="1" applyFill="1" applyBorder="1"/>
    <xf numFmtId="3" fontId="4" fillId="25" borderId="0" xfId="0" applyNumberFormat="1" applyFont="1" applyFill="1" applyBorder="1"/>
    <xf numFmtId="0" fontId="5" fillId="25" borderId="0" xfId="65" applyFont="1" applyFill="1" applyBorder="1" applyAlignment="1">
      <alignment vertical="center"/>
    </xf>
    <xf numFmtId="164" fontId="5" fillId="25" borderId="22" xfId="65" applyNumberFormat="1" applyFont="1" applyFill="1" applyBorder="1" applyAlignment="1">
      <alignment horizontal="right" wrapText="1"/>
    </xf>
    <xf numFmtId="164" fontId="5" fillId="25" borderId="0" xfId="65" applyNumberFormat="1" applyFont="1" applyFill="1" applyBorder="1" applyAlignment="1">
      <alignment horizontal="right" wrapText="1"/>
    </xf>
    <xf numFmtId="0" fontId="4" fillId="25" borderId="0" xfId="65" applyFont="1" applyFill="1" applyBorder="1"/>
    <xf numFmtId="0" fontId="5" fillId="25" borderId="0" xfId="65" applyFont="1" applyFill="1" applyBorder="1"/>
    <xf numFmtId="3" fontId="5" fillId="25" borderId="0" xfId="0" applyNumberFormat="1" applyFont="1" applyFill="1" applyBorder="1"/>
    <xf numFmtId="0" fontId="5" fillId="0" borderId="0" xfId="0" applyFont="1" applyBorder="1" applyAlignment="1">
      <alignment horizontal="left"/>
    </xf>
    <xf numFmtId="0" fontId="4" fillId="25" borderId="11" xfId="0" applyFont="1" applyFill="1" applyBorder="1" applyAlignment="1">
      <alignment vertical="top"/>
    </xf>
    <xf numFmtId="0" fontId="5" fillId="25" borderId="24" xfId="0" applyFont="1" applyFill="1" applyBorder="1" applyAlignment="1">
      <alignment vertical="top"/>
    </xf>
    <xf numFmtId="3" fontId="1" fillId="0" borderId="0" xfId="0" applyNumberFormat="1" applyFont="1" applyBorder="1" applyAlignment="1">
      <alignment horizontal="right"/>
    </xf>
    <xf numFmtId="3" fontId="59" fillId="0" borderId="0" xfId="0" applyNumberFormat="1" applyFont="1" applyAlignment="1">
      <alignment horizontal="right"/>
    </xf>
    <xf numFmtId="164" fontId="59" fillId="0" borderId="0" xfId="0" applyNumberFormat="1" applyFont="1" applyAlignment="1">
      <alignment horizontal="right"/>
    </xf>
    <xf numFmtId="0" fontId="1" fillId="0" borderId="0" xfId="57" applyFont="1" applyAlignment="1">
      <alignment horizontal="right"/>
    </xf>
    <xf numFmtId="0" fontId="3" fillId="25" borderId="0" xfId="0" applyFont="1" applyFill="1" applyBorder="1"/>
    <xf numFmtId="0" fontId="3" fillId="25" borderId="11" xfId="0" applyFont="1" applyFill="1" applyBorder="1"/>
    <xf numFmtId="0" fontId="2" fillId="25" borderId="25" xfId="0" applyFont="1" applyFill="1" applyBorder="1" applyAlignment="1">
      <alignment horizontal="right" vertical="top" wrapText="1"/>
    </xf>
    <xf numFmtId="0" fontId="2" fillId="25" borderId="26" xfId="0" applyFont="1" applyFill="1" applyBorder="1" applyAlignment="1">
      <alignment horizontal="right" vertical="top" wrapText="1"/>
    </xf>
    <xf numFmtId="0" fontId="2" fillId="25" borderId="27" xfId="0" applyFont="1" applyFill="1" applyBorder="1" applyAlignment="1">
      <alignment horizontal="right" vertical="top" wrapText="1"/>
    </xf>
    <xf numFmtId="3" fontId="3" fillId="25" borderId="16" xfId="0" applyNumberFormat="1" applyFont="1" applyFill="1" applyBorder="1" applyAlignment="1">
      <alignment horizontal="right"/>
    </xf>
    <xf numFmtId="165" fontId="3" fillId="25" borderId="0" xfId="0" applyNumberFormat="1" applyFont="1" applyFill="1" applyBorder="1" applyAlignment="1">
      <alignment horizontal="right"/>
    </xf>
    <xf numFmtId="165" fontId="3" fillId="25" borderId="17" xfId="0" applyNumberFormat="1" applyFont="1" applyFill="1" applyBorder="1" applyAlignment="1">
      <alignment horizontal="right"/>
    </xf>
    <xf numFmtId="3" fontId="3" fillId="25" borderId="0" xfId="0" applyNumberFormat="1" applyFont="1" applyFill="1" applyBorder="1" applyAlignment="1">
      <alignment horizontal="right"/>
    </xf>
    <xf numFmtId="164" fontId="3" fillId="25" borderId="0" xfId="0" applyNumberFormat="1" applyFont="1" applyFill="1" applyBorder="1" applyAlignment="1">
      <alignment horizontal="right"/>
    </xf>
    <xf numFmtId="0" fontId="2" fillId="25" borderId="0" xfId="0" applyFont="1" applyFill="1" applyBorder="1"/>
    <xf numFmtId="3" fontId="2" fillId="25" borderId="16" xfId="0" applyNumberFormat="1" applyFont="1" applyFill="1" applyBorder="1" applyAlignment="1">
      <alignment horizontal="right"/>
    </xf>
    <xf numFmtId="165" fontId="2" fillId="25" borderId="0" xfId="0" applyNumberFormat="1" applyFont="1" applyFill="1" applyBorder="1" applyAlignment="1">
      <alignment horizontal="right"/>
    </xf>
    <xf numFmtId="165" fontId="2" fillId="25" borderId="17" xfId="0" applyNumberFormat="1" applyFont="1" applyFill="1" applyBorder="1" applyAlignment="1">
      <alignment horizontal="right"/>
    </xf>
    <xf numFmtId="3" fontId="2" fillId="25" borderId="0" xfId="0" applyNumberFormat="1" applyFont="1" applyFill="1" applyBorder="1" applyAlignment="1">
      <alignment horizontal="right"/>
    </xf>
    <xf numFmtId="164" fontId="2" fillId="25" borderId="0" xfId="0" applyNumberFormat="1" applyFont="1" applyFill="1" applyBorder="1" applyAlignment="1">
      <alignment horizontal="right"/>
    </xf>
    <xf numFmtId="0" fontId="5" fillId="25" borderId="11" xfId="65" applyFont="1" applyFill="1" applyBorder="1" applyAlignment="1">
      <alignment vertical="top"/>
    </xf>
    <xf numFmtId="0" fontId="5" fillId="25" borderId="28" xfId="0" applyFont="1" applyFill="1" applyBorder="1" applyAlignment="1">
      <alignment horizontal="right" vertical="top" wrapText="1"/>
    </xf>
    <xf numFmtId="0" fontId="5" fillId="25" borderId="29" xfId="65" applyFont="1" applyFill="1" applyBorder="1" applyAlignment="1">
      <alignment horizontal="right" wrapText="1"/>
    </xf>
    <xf numFmtId="0" fontId="5" fillId="25" borderId="11" xfId="65" applyFont="1" applyFill="1" applyBorder="1" applyAlignment="1">
      <alignment horizontal="right" wrapText="1"/>
    </xf>
    <xf numFmtId="0" fontId="4" fillId="0" borderId="0" xfId="0" applyFont="1" applyFill="1" applyBorder="1"/>
    <xf numFmtId="164" fontId="4" fillId="0" borderId="22" xfId="0" applyNumberFormat="1" applyFont="1" applyFill="1" applyBorder="1"/>
    <xf numFmtId="164" fontId="4" fillId="0" borderId="0" xfId="0" applyNumberFormat="1" applyFont="1" applyFill="1" applyBorder="1"/>
    <xf numFmtId="0" fontId="4" fillId="0" borderId="0" xfId="0" applyFont="1" applyBorder="1"/>
    <xf numFmtId="164" fontId="13" fillId="0" borderId="0" xfId="0" applyNumberFormat="1" applyFont="1" applyBorder="1" applyAlignment="1">
      <alignment horizontal="right"/>
    </xf>
    <xf numFmtId="0" fontId="4" fillId="0" borderId="0" xfId="57" applyFont="1" applyBorder="1" applyAlignment="1">
      <alignment horizontal="right"/>
    </xf>
    <xf numFmtId="0" fontId="13" fillId="0" borderId="0" xfId="0" applyFont="1" applyBorder="1" applyAlignment="1">
      <alignment horizontal="right"/>
    </xf>
    <xf numFmtId="0" fontId="13" fillId="0" borderId="0" xfId="0" applyFont="1" applyBorder="1"/>
    <xf numFmtId="0" fontId="9" fillId="0" borderId="30" xfId="0" applyFont="1" applyBorder="1"/>
    <xf numFmtId="0" fontId="9" fillId="0" borderId="0" xfId="0" applyFont="1" applyBorder="1"/>
    <xf numFmtId="49" fontId="4" fillId="0" borderId="0" xfId="0" applyNumberFormat="1" applyFont="1" applyAlignment="1"/>
    <xf numFmtId="49" fontId="4" fillId="0" borderId="0" xfId="0" applyNumberFormat="1" applyFont="1" applyAlignment="1">
      <alignment horizontal="left" wrapText="1"/>
    </xf>
    <xf numFmtId="0" fontId="2" fillId="25" borderId="20" xfId="0" applyFont="1" applyFill="1" applyBorder="1" applyAlignment="1">
      <alignment horizontal="center"/>
    </xf>
    <xf numFmtId="0" fontId="2" fillId="25" borderId="18" xfId="0" applyFont="1" applyFill="1" applyBorder="1" applyAlignment="1">
      <alignment horizontal="center"/>
    </xf>
    <xf numFmtId="0" fontId="2" fillId="25" borderId="21" xfId="0" applyFont="1" applyFill="1" applyBorder="1" applyAlignment="1">
      <alignment horizontal="center"/>
    </xf>
    <xf numFmtId="0" fontId="2" fillId="0" borderId="0" xfId="0" quotePrefix="1" applyFont="1" applyAlignment="1">
      <alignment horizontal="left"/>
    </xf>
    <xf numFmtId="0" fontId="16" fillId="0" borderId="0" xfId="0" applyFont="1" applyAlignment="1">
      <alignment horizontal="left"/>
    </xf>
    <xf numFmtId="0" fontId="5" fillId="0" borderId="0" xfId="65" applyFont="1" applyAlignment="1">
      <alignment horizontal="left"/>
    </xf>
  </cellXfs>
  <cellStyles count="84">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Bad" xfId="19"/>
    <cellStyle name="bin" xfId="20"/>
    <cellStyle name="Calculation" xfId="21"/>
    <cellStyle name="cell" xfId="22"/>
    <cellStyle name="Check Cell" xfId="23"/>
    <cellStyle name="Col&amp;RowHeadings" xfId="24"/>
    <cellStyle name="ColCodes" xfId="25"/>
    <cellStyle name="ColTitles" xfId="26"/>
    <cellStyle name="column" xfId="27"/>
    <cellStyle name="Comma [0]_B3.1a" xfId="28"/>
    <cellStyle name="Comma 2" xfId="29"/>
    <cellStyle name="Comma_B3.1a" xfId="30"/>
    <cellStyle name="Currency [0]_B3.1a" xfId="31"/>
    <cellStyle name="Currency_B3.1a" xfId="32"/>
    <cellStyle name="DataEntryCells" xfId="33"/>
    <cellStyle name="Explanatory Text" xfId="34"/>
    <cellStyle name="formula" xfId="35"/>
    <cellStyle name="gap" xfId="36"/>
    <cellStyle name="Good" xfId="37"/>
    <cellStyle name="GreyBackground" xfId="38"/>
    <cellStyle name="Heading 1" xfId="39"/>
    <cellStyle name="Heading 2" xfId="40"/>
    <cellStyle name="Heading 3" xfId="41"/>
    <cellStyle name="Heading 4" xfId="42"/>
    <cellStyle name="Hyperlink 2" xfId="43"/>
    <cellStyle name="Input" xfId="44"/>
    <cellStyle name="ISC" xfId="45"/>
    <cellStyle name="level1a" xfId="46"/>
    <cellStyle name="level2" xfId="47"/>
    <cellStyle name="level2a" xfId="48"/>
    <cellStyle name="level3" xfId="49"/>
    <cellStyle name="Lien hypertexte 2" xfId="50"/>
    <cellStyle name="Lien hypertexte 3" xfId="51"/>
    <cellStyle name="Lien hypertexte 4" xfId="52"/>
    <cellStyle name="Linked Cell" xfId="53"/>
    <cellStyle name="Migliaia (0)_conti99" xfId="54"/>
    <cellStyle name="Neutral" xfId="55"/>
    <cellStyle name="Normaali_Y8_Fin02" xfId="56"/>
    <cellStyle name="Normal" xfId="0" builtinId="0"/>
    <cellStyle name="Normal 2" xfId="57"/>
    <cellStyle name="Normal 2 2" xfId="58"/>
    <cellStyle name="Normal 2 3" xfId="59"/>
    <cellStyle name="Normal 2_TC_A1" xfId="60"/>
    <cellStyle name="Normal 2_TC_A1 2" xfId="82"/>
    <cellStyle name="Normal 3" xfId="61"/>
    <cellStyle name="Normal 3 2" xfId="62"/>
    <cellStyle name="Normal 4" xfId="63"/>
    <cellStyle name="Normal_Tab1_FM_DOM" xfId="64"/>
    <cellStyle name="Normal_Tab2_etab" xfId="65"/>
    <cellStyle name="Output" xfId="66"/>
    <cellStyle name="Percent 2" xfId="67"/>
    <cellStyle name="Percent_1 SubOverv.USd" xfId="68"/>
    <cellStyle name="Pourcentage" xfId="69" builtinId="5"/>
    <cellStyle name="Prozent_SubCatperStud" xfId="70"/>
    <cellStyle name="row" xfId="71"/>
    <cellStyle name="RowCodes" xfId="72"/>
    <cellStyle name="Row-Col Headings" xfId="73"/>
    <cellStyle name="RowTitles_CENTRAL_GOVT" xfId="74"/>
    <cellStyle name="RowTitles-Col2" xfId="75"/>
    <cellStyle name="RowTitles-Detail" xfId="76"/>
    <cellStyle name="Standard_Info" xfId="77"/>
    <cellStyle name="temp" xfId="78"/>
    <cellStyle name="Title" xfId="79"/>
    <cellStyle name="title1" xfId="80"/>
    <cellStyle name="Titre 1" xfId="83" builtinId="16"/>
    <cellStyle name="Warning Text" xfId="8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'4.12 Graphique 1'!$A$3</c:f>
          <c:strCache>
            <c:ptCount val="1"/>
            <c:pt idx="0">
              <c:v>[1] Évolution des effectifs d'élèves du second degré dans l'enseignement agricole               </c:v>
            </c:pt>
          </c:strCache>
        </c:strRef>
      </c:tx>
      <c:layout/>
      <c:overlay val="0"/>
      <c:txPr>
        <a:bodyPr/>
        <a:lstStyle/>
        <a:p>
          <a:pPr>
            <a:defRPr sz="1000" b="1"/>
          </a:pPr>
          <a:endParaRPr lang="fr-FR"/>
        </a:p>
      </c:txPr>
    </c:title>
    <c:autoTitleDeleted val="0"/>
    <c:plotArea>
      <c:layout>
        <c:manualLayout>
          <c:layoutTarget val="inner"/>
          <c:xMode val="edge"/>
          <c:yMode val="edge"/>
          <c:x val="5.8060759646423522E-2"/>
          <c:y val="6.3336614173228348E-2"/>
          <c:w val="0.74769192723683964"/>
          <c:h val="0.87563723069315702"/>
        </c:manualLayout>
      </c:layout>
      <c:lineChart>
        <c:grouping val="standard"/>
        <c:varyColors val="0"/>
        <c:ser>
          <c:idx val="0"/>
          <c:order val="0"/>
          <c:tx>
            <c:strRef>
              <c:f>'4.12 Graphique 1'!$A$6</c:f>
              <c:strCache>
                <c:ptCount val="1"/>
                <c:pt idx="0">
                  <c:v>Formations en collège</c:v>
                </c:pt>
              </c:strCache>
            </c:strRef>
          </c:tx>
          <c:spPr>
            <a:ln>
              <a:solidFill>
                <a:srgbClr val="00C8FF"/>
              </a:solidFill>
            </a:ln>
          </c:spPr>
          <c:marker>
            <c:symbol val="none"/>
          </c:marker>
          <c:cat>
            <c:numRef>
              <c:f>'4.12 Graphique 1'!$B$5:$I$5</c:f>
              <c:numCache>
                <c:formatCode>General</c:formatCode>
                <c:ptCount val="8"/>
                <c:pt idx="0">
                  <c:v>2018</c:v>
                </c:pt>
                <c:pt idx="1">
                  <c:v>2019</c:v>
                </c:pt>
                <c:pt idx="2">
                  <c:v>2020</c:v>
                </c:pt>
                <c:pt idx="3">
                  <c:v>2021</c:v>
                </c:pt>
                <c:pt idx="4">
                  <c:v>2022</c:v>
                </c:pt>
                <c:pt idx="5">
                  <c:v>2023</c:v>
                </c:pt>
                <c:pt idx="6">
                  <c:v>2024</c:v>
                </c:pt>
                <c:pt idx="7">
                  <c:v>2025</c:v>
                </c:pt>
              </c:numCache>
            </c:numRef>
          </c:cat>
          <c:val>
            <c:numRef>
              <c:f>'4.12 Graphique 1'!$B$6:$G$6</c:f>
              <c:numCache>
                <c:formatCode>#,##0</c:formatCode>
                <c:ptCount val="6"/>
              </c:numCache>
            </c:numRef>
          </c:val>
          <c:smooth val="0"/>
          <c:extLst>
            <c:ext xmlns:c16="http://schemas.microsoft.com/office/drawing/2014/chart" uri="{C3380CC4-5D6E-409C-BE32-E72D297353CC}">
              <c16:uniqueId val="{00000000-D5FB-4499-BCB4-E7A0602BA48C}"/>
            </c:ext>
          </c:extLst>
        </c:ser>
        <c:ser>
          <c:idx val="1"/>
          <c:order val="1"/>
          <c:tx>
            <c:strRef>
              <c:f>'4.12 Graphique 1'!$A$7</c:f>
              <c:strCache>
                <c:ptCount val="1"/>
                <c:pt idx="0">
                  <c:v>Formations professionnelles en lycée</c:v>
                </c:pt>
              </c:strCache>
            </c:strRef>
          </c:tx>
          <c:spPr>
            <a:ln>
              <a:solidFill>
                <a:srgbClr val="D10DFF"/>
              </a:solidFill>
            </a:ln>
          </c:spPr>
          <c:marker>
            <c:symbol val="none"/>
          </c:marker>
          <c:dLbls>
            <c:dLbl>
              <c:idx val="7"/>
              <c:layout/>
              <c:dLblPos val="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2CBF-497C-A013-3AE6B85EF4D8}"/>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numRef>
              <c:f>'4.12 Graphique 1'!$B$5:$I$5</c:f>
              <c:numCache>
                <c:formatCode>General</c:formatCode>
                <c:ptCount val="8"/>
                <c:pt idx="0">
                  <c:v>2018</c:v>
                </c:pt>
                <c:pt idx="1">
                  <c:v>2019</c:v>
                </c:pt>
                <c:pt idx="2">
                  <c:v>2020</c:v>
                </c:pt>
                <c:pt idx="3">
                  <c:v>2021</c:v>
                </c:pt>
                <c:pt idx="4">
                  <c:v>2022</c:v>
                </c:pt>
                <c:pt idx="5">
                  <c:v>2023</c:v>
                </c:pt>
                <c:pt idx="6">
                  <c:v>2024</c:v>
                </c:pt>
                <c:pt idx="7">
                  <c:v>2025</c:v>
                </c:pt>
              </c:numCache>
            </c:numRef>
          </c:cat>
          <c:val>
            <c:numRef>
              <c:f>'4.12 Graphique 1'!$B$7:$I$7</c:f>
              <c:numCache>
                <c:formatCode>#,##0</c:formatCode>
                <c:ptCount val="8"/>
                <c:pt idx="0">
                  <c:v>164</c:v>
                </c:pt>
                <c:pt idx="1">
                  <c:v>163</c:v>
                </c:pt>
                <c:pt idx="2">
                  <c:v>155</c:v>
                </c:pt>
                <c:pt idx="3">
                  <c:v>165</c:v>
                </c:pt>
                <c:pt idx="4">
                  <c:v>159</c:v>
                </c:pt>
                <c:pt idx="5">
                  <c:v>149</c:v>
                </c:pt>
                <c:pt idx="6" formatCode="General">
                  <c:v>146</c:v>
                </c:pt>
                <c:pt idx="7" formatCode="General">
                  <c:v>161</c:v>
                </c:pt>
              </c:numCache>
            </c:numRef>
          </c:val>
          <c:smooth val="0"/>
          <c:extLst>
            <c:ext xmlns:c16="http://schemas.microsoft.com/office/drawing/2014/chart" uri="{C3380CC4-5D6E-409C-BE32-E72D297353CC}">
              <c16:uniqueId val="{00000001-D5FB-4499-BCB4-E7A0602BA48C}"/>
            </c:ext>
          </c:extLst>
        </c:ser>
        <c:ser>
          <c:idx val="2"/>
          <c:order val="2"/>
          <c:tx>
            <c:strRef>
              <c:f>'4.12 Graphique 1'!$A$8</c:f>
              <c:strCache>
                <c:ptCount val="1"/>
                <c:pt idx="0">
                  <c:v>Formations générales et technologiques en lycée</c:v>
                </c:pt>
              </c:strCache>
            </c:strRef>
          </c:tx>
          <c:spPr>
            <a:ln>
              <a:solidFill>
                <a:srgbClr val="650CE8"/>
              </a:solidFill>
            </a:ln>
          </c:spPr>
          <c:marker>
            <c:symbol val="none"/>
          </c:marker>
          <c:dLbls>
            <c:dLbl>
              <c:idx val="7"/>
              <c:layout/>
              <c:dLblPos val="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2CBF-497C-A013-3AE6B85EF4D8}"/>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numRef>
              <c:f>'4.12 Graphique 1'!$B$5:$I$5</c:f>
              <c:numCache>
                <c:formatCode>General</c:formatCode>
                <c:ptCount val="8"/>
                <c:pt idx="0">
                  <c:v>2018</c:v>
                </c:pt>
                <c:pt idx="1">
                  <c:v>2019</c:v>
                </c:pt>
                <c:pt idx="2">
                  <c:v>2020</c:v>
                </c:pt>
                <c:pt idx="3">
                  <c:v>2021</c:v>
                </c:pt>
                <c:pt idx="4">
                  <c:v>2022</c:v>
                </c:pt>
                <c:pt idx="5">
                  <c:v>2023</c:v>
                </c:pt>
                <c:pt idx="6">
                  <c:v>2024</c:v>
                </c:pt>
                <c:pt idx="7">
                  <c:v>2025</c:v>
                </c:pt>
              </c:numCache>
            </c:numRef>
          </c:cat>
          <c:val>
            <c:numRef>
              <c:f>'4.12 Graphique 1'!$B$8:$I$8</c:f>
              <c:numCache>
                <c:formatCode>#,##0</c:formatCode>
                <c:ptCount val="8"/>
                <c:pt idx="0">
                  <c:v>44</c:v>
                </c:pt>
                <c:pt idx="1">
                  <c:v>40</c:v>
                </c:pt>
                <c:pt idx="2">
                  <c:v>35</c:v>
                </c:pt>
                <c:pt idx="3">
                  <c:v>27</c:v>
                </c:pt>
                <c:pt idx="4">
                  <c:v>34</c:v>
                </c:pt>
                <c:pt idx="5">
                  <c:v>38</c:v>
                </c:pt>
                <c:pt idx="6" formatCode="General">
                  <c:v>31</c:v>
                </c:pt>
                <c:pt idx="7" formatCode="General">
                  <c:v>25</c:v>
                </c:pt>
              </c:numCache>
            </c:numRef>
          </c:val>
          <c:smooth val="0"/>
          <c:extLst>
            <c:ext xmlns:c16="http://schemas.microsoft.com/office/drawing/2014/chart" uri="{C3380CC4-5D6E-409C-BE32-E72D297353CC}">
              <c16:uniqueId val="{00000002-D5FB-4499-BCB4-E7A0602BA48C}"/>
            </c:ext>
          </c:extLst>
        </c:ser>
        <c:ser>
          <c:idx val="3"/>
          <c:order val="3"/>
          <c:tx>
            <c:strRef>
              <c:f>'4.12 Graphique 1'!$A$10</c:f>
              <c:strCache>
                <c:ptCount val="1"/>
                <c:pt idx="0">
                  <c:v>Total (1)</c:v>
                </c:pt>
              </c:strCache>
            </c:strRef>
          </c:tx>
          <c:marker>
            <c:symbol val="none"/>
          </c:marker>
          <c:dLbls>
            <c:dLbl>
              <c:idx val="5"/>
              <c:delete val="1"/>
              <c:extLst>
                <c:ext xmlns:c15="http://schemas.microsoft.com/office/drawing/2012/chart" uri="{CE6537A1-D6FC-4f65-9D91-7224C49458BB}">
                  <c15:layout/>
                </c:ext>
                <c:ext xmlns:c16="http://schemas.microsoft.com/office/drawing/2014/chart" uri="{C3380CC4-5D6E-409C-BE32-E72D297353CC}">
                  <c16:uniqueId val="{00000002-7283-4175-BDBE-875E6CAD05D0}"/>
                </c:ext>
              </c:extLst>
            </c:dLbl>
            <c:dLbl>
              <c:idx val="7"/>
              <c:layout/>
              <c:dLblPos val="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2CBF-497C-A013-3AE6B85EF4D8}"/>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numRef>
              <c:f>'4.12 Graphique 1'!$B$5:$I$5</c:f>
              <c:numCache>
                <c:formatCode>General</c:formatCode>
                <c:ptCount val="8"/>
                <c:pt idx="0">
                  <c:v>2018</c:v>
                </c:pt>
                <c:pt idx="1">
                  <c:v>2019</c:v>
                </c:pt>
                <c:pt idx="2">
                  <c:v>2020</c:v>
                </c:pt>
                <c:pt idx="3">
                  <c:v>2021</c:v>
                </c:pt>
                <c:pt idx="4">
                  <c:v>2022</c:v>
                </c:pt>
                <c:pt idx="5">
                  <c:v>2023</c:v>
                </c:pt>
                <c:pt idx="6">
                  <c:v>2024</c:v>
                </c:pt>
                <c:pt idx="7">
                  <c:v>2025</c:v>
                </c:pt>
              </c:numCache>
            </c:numRef>
          </c:cat>
          <c:val>
            <c:numRef>
              <c:f>'4.12 Graphique 1'!$B$10:$I$10</c:f>
              <c:numCache>
                <c:formatCode>#,##0</c:formatCode>
                <c:ptCount val="8"/>
                <c:pt idx="0">
                  <c:v>272</c:v>
                </c:pt>
                <c:pt idx="1">
                  <c:v>273</c:v>
                </c:pt>
                <c:pt idx="2">
                  <c:v>258</c:v>
                </c:pt>
                <c:pt idx="3">
                  <c:v>264</c:v>
                </c:pt>
                <c:pt idx="4">
                  <c:v>257</c:v>
                </c:pt>
                <c:pt idx="5">
                  <c:v>233</c:v>
                </c:pt>
                <c:pt idx="6">
                  <c:v>238</c:v>
                </c:pt>
                <c:pt idx="7">
                  <c:v>247</c:v>
                </c:pt>
              </c:numCache>
            </c:numRef>
          </c:val>
          <c:smooth val="0"/>
          <c:extLst>
            <c:ext xmlns:c16="http://schemas.microsoft.com/office/drawing/2014/chart" uri="{C3380CC4-5D6E-409C-BE32-E72D297353CC}">
              <c16:uniqueId val="{00000000-1789-4407-9C5B-C5836ED3B7BB}"/>
            </c:ext>
          </c:extLst>
        </c:ser>
        <c:ser>
          <c:idx val="4"/>
          <c:order val="4"/>
          <c:tx>
            <c:strRef>
              <c:f>'4.12 Graphique 1'!$A$9</c:f>
              <c:strCache>
                <c:ptCount val="1"/>
                <c:pt idx="0">
                  <c:v>Formations post-bac en lycée</c:v>
                </c:pt>
              </c:strCache>
            </c:strRef>
          </c:tx>
          <c:marker>
            <c:symbol val="none"/>
          </c:marker>
          <c:dLbls>
            <c:dLbl>
              <c:idx val="7"/>
              <c:layout/>
              <c:dLblPos val="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2CBF-497C-A013-3AE6B85EF4D8}"/>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numRef>
              <c:f>'4.12 Graphique 1'!$B$5:$I$5</c:f>
              <c:numCache>
                <c:formatCode>General</c:formatCode>
                <c:ptCount val="8"/>
                <c:pt idx="0">
                  <c:v>2018</c:v>
                </c:pt>
                <c:pt idx="1">
                  <c:v>2019</c:v>
                </c:pt>
                <c:pt idx="2">
                  <c:v>2020</c:v>
                </c:pt>
                <c:pt idx="3">
                  <c:v>2021</c:v>
                </c:pt>
                <c:pt idx="4">
                  <c:v>2022</c:v>
                </c:pt>
                <c:pt idx="5">
                  <c:v>2023</c:v>
                </c:pt>
                <c:pt idx="6">
                  <c:v>2024</c:v>
                </c:pt>
                <c:pt idx="7">
                  <c:v>2025</c:v>
                </c:pt>
              </c:numCache>
            </c:numRef>
          </c:cat>
          <c:val>
            <c:numRef>
              <c:f>'4.12 Graphique 1'!$B$9:$I$9</c:f>
              <c:numCache>
                <c:formatCode>#,##0</c:formatCode>
                <c:ptCount val="8"/>
                <c:pt idx="0">
                  <c:v>64</c:v>
                </c:pt>
                <c:pt idx="1">
                  <c:v>70</c:v>
                </c:pt>
                <c:pt idx="2">
                  <c:v>68</c:v>
                </c:pt>
                <c:pt idx="3">
                  <c:v>72</c:v>
                </c:pt>
                <c:pt idx="4">
                  <c:v>64</c:v>
                </c:pt>
                <c:pt idx="5">
                  <c:v>46</c:v>
                </c:pt>
                <c:pt idx="6" formatCode="General">
                  <c:v>61</c:v>
                </c:pt>
                <c:pt idx="7" formatCode="General">
                  <c:v>61</c:v>
                </c:pt>
              </c:numCache>
            </c:numRef>
          </c:val>
          <c:smooth val="0"/>
          <c:extLst>
            <c:ext xmlns:c16="http://schemas.microsoft.com/office/drawing/2014/chart" uri="{C3380CC4-5D6E-409C-BE32-E72D297353CC}">
              <c16:uniqueId val="{00000000-7283-4175-BDBE-875E6CAD05D0}"/>
            </c:ext>
          </c:extLst>
        </c:ser>
        <c:dLbls>
          <c:showLegendKey val="0"/>
          <c:showVal val="0"/>
          <c:showCatName val="0"/>
          <c:showSerName val="0"/>
          <c:showPercent val="0"/>
          <c:showBubbleSize val="0"/>
        </c:dLbls>
        <c:smooth val="0"/>
        <c:axId val="598315040"/>
        <c:axId val="1"/>
      </c:lineChart>
      <c:catAx>
        <c:axId val="598315040"/>
        <c:scaling>
          <c:orientation val="minMax"/>
        </c:scaling>
        <c:delete val="0"/>
        <c:axPos val="b"/>
        <c:numFmt formatCode="General" sourceLinked="1"/>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fr-FR"/>
          </a:p>
        </c:txPr>
        <c:crossAx val="1"/>
        <c:crosses val="autoZero"/>
        <c:auto val="1"/>
        <c:lblAlgn val="ctr"/>
        <c:lblOffset val="100"/>
        <c:noMultiLvlLbl val="0"/>
      </c:catAx>
      <c:valAx>
        <c:axId val="1"/>
        <c:scaling>
          <c:orientation val="minMax"/>
        </c:scaling>
        <c:delete val="0"/>
        <c:axPos val="l"/>
        <c:numFmt formatCode="#,##0" sourceLinked="1"/>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fr-FR"/>
          </a:p>
        </c:txPr>
        <c:crossAx val="598315040"/>
        <c:crosses val="autoZero"/>
        <c:crossBetween val="between"/>
      </c:valAx>
    </c:plotArea>
    <c:legend>
      <c:legendPos val="r"/>
      <c:layout>
        <c:manualLayout>
          <c:xMode val="edge"/>
          <c:yMode val="edge"/>
          <c:x val="0.86232547180696772"/>
          <c:y val="7.4546266823030116E-2"/>
          <c:w val="0.13767452819303222"/>
          <c:h val="0.60799966493549995"/>
        </c:manualLayout>
      </c:layout>
      <c:overlay val="0"/>
    </c:legend>
    <c:plotVisOnly val="1"/>
    <c:dispBlanksAs val="gap"/>
    <c:showDLblsOverMax val="0"/>
  </c:chart>
  <c:spPr>
    <a:ln>
      <a:noFill/>
    </a:ln>
  </c:spPr>
  <c:txPr>
    <a:bodyPr/>
    <a:lstStyle/>
    <a:p>
      <a:pPr>
        <a:defRPr sz="800" b="0" i="0" u="none" strike="noStrike" baseline="0">
          <a:solidFill>
            <a:srgbClr val="000000"/>
          </a:solidFill>
          <a:latin typeface="Arial"/>
          <a:ea typeface="Arial"/>
          <a:cs typeface="Arial"/>
        </a:defRPr>
      </a:pPr>
      <a:endParaRPr lang="fr-FR"/>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9</xdr:col>
      <xdr:colOff>390524</xdr:colOff>
      <xdr:row>1</xdr:row>
      <xdr:rowOff>76200</xdr:rowOff>
    </xdr:from>
    <xdr:to>
      <xdr:col>18</xdr:col>
      <xdr:colOff>323850</xdr:colOff>
      <xdr:row>21</xdr:row>
      <xdr:rowOff>47625</xdr:rowOff>
    </xdr:to>
    <xdr:graphicFrame macro="">
      <xdr:nvGraphicFramePr>
        <xdr:cNvPr id="2351" name="Graphique 2">
          <a:extLst>
            <a:ext uri="{FF2B5EF4-FFF2-40B4-BE49-F238E27FC236}">
              <a16:creationId xmlns:a16="http://schemas.microsoft.com/office/drawing/2014/main" id="{00000000-0008-0000-0100-00002F09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ac-corse.fr/l-academie-en-chiffres-123583"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0">
    <pageSetUpPr fitToPage="1"/>
  </sheetPr>
  <dimension ref="A1:A99"/>
  <sheetViews>
    <sheetView showGridLines="0" tabSelected="1" zoomScaleNormal="100" zoomScaleSheetLayoutView="110" workbookViewId="0">
      <selection activeCell="A11" sqref="A11"/>
    </sheetView>
  </sheetViews>
  <sheetFormatPr baseColWidth="10" defaultRowHeight="12.75" x14ac:dyDescent="0.2"/>
  <cols>
    <col min="1" max="1" width="90.7109375" style="34" customWidth="1"/>
    <col min="2" max="16384" width="11.42578125" style="34"/>
  </cols>
  <sheetData>
    <row r="1" spans="1:1" x14ac:dyDescent="0.2">
      <c r="A1" s="33" t="s">
        <v>59</v>
      </c>
    </row>
    <row r="2" spans="1:1" x14ac:dyDescent="0.2">
      <c r="A2" s="55" t="s">
        <v>53</v>
      </c>
    </row>
    <row r="3" spans="1:1" x14ac:dyDescent="0.2">
      <c r="A3" s="56">
        <v>46003</v>
      </c>
    </row>
    <row r="4" spans="1:1" ht="20.25" thickBot="1" x14ac:dyDescent="0.35">
      <c r="A4" s="57" t="s">
        <v>54</v>
      </c>
    </row>
    <row r="5" spans="1:1" ht="13.5" thickTop="1" x14ac:dyDescent="0.2">
      <c r="A5" s="58"/>
    </row>
    <row r="6" spans="1:1" ht="25.5" x14ac:dyDescent="0.2">
      <c r="A6" s="59" t="s">
        <v>55</v>
      </c>
    </row>
    <row r="7" spans="1:1" ht="102" customHeight="1" x14ac:dyDescent="0.2">
      <c r="A7" s="60" t="s">
        <v>56</v>
      </c>
    </row>
    <row r="10" spans="1:1" ht="15.75" x14ac:dyDescent="0.2">
      <c r="A10" s="35" t="s">
        <v>58</v>
      </c>
    </row>
    <row r="11" spans="1:1" x14ac:dyDescent="0.2">
      <c r="A11" s="33"/>
    </row>
    <row r="12" spans="1:1" x14ac:dyDescent="0.2">
      <c r="A12" s="33"/>
    </row>
    <row r="13" spans="1:1" x14ac:dyDescent="0.2">
      <c r="A13" s="33"/>
    </row>
    <row r="14" spans="1:1" s="36" customFormat="1" ht="34.9" customHeight="1" x14ac:dyDescent="0.2"/>
    <row r="15" spans="1:1" ht="35.1" customHeight="1" x14ac:dyDescent="0.2">
      <c r="A15" s="37" t="s">
        <v>38</v>
      </c>
    </row>
    <row r="16" spans="1:1" x14ac:dyDescent="0.2">
      <c r="A16" s="38" t="s">
        <v>17</v>
      </c>
    </row>
    <row r="17" spans="1:1" x14ac:dyDescent="0.2">
      <c r="A17" s="38" t="s">
        <v>67</v>
      </c>
    </row>
    <row r="18" spans="1:1" x14ac:dyDescent="0.2">
      <c r="A18" s="38" t="s">
        <v>18</v>
      </c>
    </row>
    <row r="19" spans="1:1" x14ac:dyDescent="0.2">
      <c r="A19" s="38" t="s">
        <v>68</v>
      </c>
    </row>
    <row r="20" spans="1:1" x14ac:dyDescent="0.2">
      <c r="A20" s="38"/>
    </row>
    <row r="21" spans="1:1" x14ac:dyDescent="0.2">
      <c r="A21" s="38"/>
    </row>
    <row r="22" spans="1:1" x14ac:dyDescent="0.2">
      <c r="A22" s="38"/>
    </row>
    <row r="23" spans="1:1" x14ac:dyDescent="0.2">
      <c r="A23" s="38"/>
    </row>
    <row r="24" spans="1:1" ht="35.1" customHeight="1" x14ac:dyDescent="0.2">
      <c r="A24" s="39" t="s">
        <v>39</v>
      </c>
    </row>
    <row r="25" spans="1:1" ht="33.75" x14ac:dyDescent="0.2">
      <c r="A25" s="40" t="s">
        <v>50</v>
      </c>
    </row>
    <row r="26" spans="1:1" ht="22.5" x14ac:dyDescent="0.2">
      <c r="A26" s="40" t="s">
        <v>51</v>
      </c>
    </row>
    <row r="27" spans="1:1" x14ac:dyDescent="0.2">
      <c r="A27" s="40" t="s">
        <v>52</v>
      </c>
    </row>
    <row r="28" spans="1:1" ht="35.1" customHeight="1" x14ac:dyDescent="0.2">
      <c r="A28" s="41" t="s">
        <v>40</v>
      </c>
    </row>
    <row r="29" spans="1:1" x14ac:dyDescent="0.2">
      <c r="A29" s="42" t="s">
        <v>41</v>
      </c>
    </row>
    <row r="30" spans="1:1" ht="35.1" customHeight="1" x14ac:dyDescent="0.2">
      <c r="A30" s="43" t="s">
        <v>42</v>
      </c>
    </row>
    <row r="31" spans="1:1" x14ac:dyDescent="0.2">
      <c r="A31" s="44" t="s">
        <v>43</v>
      </c>
    </row>
    <row r="32" spans="1:1" x14ac:dyDescent="0.2">
      <c r="A32" s="36"/>
    </row>
    <row r="33" spans="1:1" ht="22.5" x14ac:dyDescent="0.2">
      <c r="A33" s="45" t="s">
        <v>44</v>
      </c>
    </row>
    <row r="34" spans="1:1" x14ac:dyDescent="0.2">
      <c r="A34" s="46"/>
    </row>
    <row r="35" spans="1:1" x14ac:dyDescent="0.2">
      <c r="A35" s="39" t="s">
        <v>45</v>
      </c>
    </row>
    <row r="36" spans="1:1" x14ac:dyDescent="0.2">
      <c r="A36" s="46"/>
    </row>
    <row r="37" spans="1:1" x14ac:dyDescent="0.2">
      <c r="A37" s="46" t="s">
        <v>46</v>
      </c>
    </row>
    <row r="38" spans="1:1" x14ac:dyDescent="0.2">
      <c r="A38" s="46" t="s">
        <v>47</v>
      </c>
    </row>
    <row r="39" spans="1:1" x14ac:dyDescent="0.2">
      <c r="A39" s="46" t="s">
        <v>48</v>
      </c>
    </row>
    <row r="40" spans="1:1" x14ac:dyDescent="0.2">
      <c r="A40" s="46" t="s">
        <v>49</v>
      </c>
    </row>
    <row r="41" spans="1:1" x14ac:dyDescent="0.2">
      <c r="A41" s="36"/>
    </row>
    <row r="42" spans="1:1" x14ac:dyDescent="0.2">
      <c r="A42" s="36"/>
    </row>
    <row r="43" spans="1:1" x14ac:dyDescent="0.2">
      <c r="A43" s="36"/>
    </row>
    <row r="44" spans="1:1" x14ac:dyDescent="0.2">
      <c r="A44" s="36"/>
    </row>
    <row r="45" spans="1:1" x14ac:dyDescent="0.2">
      <c r="A45" s="36"/>
    </row>
    <row r="46" spans="1:1" x14ac:dyDescent="0.2">
      <c r="A46" s="36"/>
    </row>
    <row r="47" spans="1:1" x14ac:dyDescent="0.2">
      <c r="A47" s="36"/>
    </row>
    <row r="48" spans="1:1" x14ac:dyDescent="0.2">
      <c r="A48" s="36"/>
    </row>
    <row r="49" spans="1:1" x14ac:dyDescent="0.2">
      <c r="A49" s="36"/>
    </row>
    <row r="50" spans="1:1" x14ac:dyDescent="0.2">
      <c r="A50" s="36"/>
    </row>
    <row r="51" spans="1:1" x14ac:dyDescent="0.2">
      <c r="A51" s="36"/>
    </row>
    <row r="52" spans="1:1" x14ac:dyDescent="0.2">
      <c r="A52" s="36"/>
    </row>
    <row r="53" spans="1:1" x14ac:dyDescent="0.2">
      <c r="A53" s="36"/>
    </row>
    <row r="54" spans="1:1" x14ac:dyDescent="0.2">
      <c r="A54" s="36"/>
    </row>
    <row r="55" spans="1:1" x14ac:dyDescent="0.2">
      <c r="A55" s="36"/>
    </row>
    <row r="56" spans="1:1" x14ac:dyDescent="0.2">
      <c r="A56" s="36"/>
    </row>
    <row r="57" spans="1:1" x14ac:dyDescent="0.2">
      <c r="A57" s="36"/>
    </row>
    <row r="58" spans="1:1" x14ac:dyDescent="0.2">
      <c r="A58" s="36"/>
    </row>
    <row r="59" spans="1:1" x14ac:dyDescent="0.2">
      <c r="A59" s="36"/>
    </row>
    <row r="60" spans="1:1" x14ac:dyDescent="0.2">
      <c r="A60" s="36"/>
    </row>
    <row r="61" spans="1:1" x14ac:dyDescent="0.2">
      <c r="A61" s="36"/>
    </row>
    <row r="62" spans="1:1" x14ac:dyDescent="0.2">
      <c r="A62" s="36"/>
    </row>
    <row r="63" spans="1:1" x14ac:dyDescent="0.2">
      <c r="A63" s="36"/>
    </row>
    <row r="64" spans="1:1" x14ac:dyDescent="0.2">
      <c r="A64" s="36"/>
    </row>
    <row r="65" spans="1:1" x14ac:dyDescent="0.2">
      <c r="A65" s="36"/>
    </row>
    <row r="66" spans="1:1" x14ac:dyDescent="0.2">
      <c r="A66" s="36"/>
    </row>
    <row r="67" spans="1:1" x14ac:dyDescent="0.2">
      <c r="A67" s="36"/>
    </row>
    <row r="68" spans="1:1" x14ac:dyDescent="0.2">
      <c r="A68" s="36"/>
    </row>
    <row r="69" spans="1:1" x14ac:dyDescent="0.2">
      <c r="A69" s="36"/>
    </row>
    <row r="70" spans="1:1" x14ac:dyDescent="0.2">
      <c r="A70" s="36"/>
    </row>
    <row r="71" spans="1:1" x14ac:dyDescent="0.2">
      <c r="A71" s="36"/>
    </row>
    <row r="72" spans="1:1" x14ac:dyDescent="0.2">
      <c r="A72" s="36"/>
    </row>
    <row r="73" spans="1:1" x14ac:dyDescent="0.2">
      <c r="A73" s="36"/>
    </row>
    <row r="74" spans="1:1" x14ac:dyDescent="0.2">
      <c r="A74" s="36"/>
    </row>
    <row r="75" spans="1:1" x14ac:dyDescent="0.2">
      <c r="A75" s="36"/>
    </row>
    <row r="76" spans="1:1" x14ac:dyDescent="0.2">
      <c r="A76" s="36"/>
    </row>
    <row r="77" spans="1:1" x14ac:dyDescent="0.2">
      <c r="A77" s="36"/>
    </row>
    <row r="78" spans="1:1" x14ac:dyDescent="0.2">
      <c r="A78" s="36"/>
    </row>
    <row r="79" spans="1:1" x14ac:dyDescent="0.2">
      <c r="A79" s="36"/>
    </row>
    <row r="80" spans="1:1" x14ac:dyDescent="0.2">
      <c r="A80" s="36"/>
    </row>
    <row r="81" spans="1:1" x14ac:dyDescent="0.2">
      <c r="A81" s="36"/>
    </row>
    <row r="82" spans="1:1" x14ac:dyDescent="0.2">
      <c r="A82" s="36"/>
    </row>
    <row r="83" spans="1:1" x14ac:dyDescent="0.2">
      <c r="A83" s="36"/>
    </row>
    <row r="84" spans="1:1" x14ac:dyDescent="0.2">
      <c r="A84" s="36"/>
    </row>
    <row r="85" spans="1:1" x14ac:dyDescent="0.2">
      <c r="A85" s="36"/>
    </row>
    <row r="86" spans="1:1" x14ac:dyDescent="0.2">
      <c r="A86" s="36"/>
    </row>
    <row r="87" spans="1:1" x14ac:dyDescent="0.2">
      <c r="A87" s="36"/>
    </row>
    <row r="88" spans="1:1" x14ac:dyDescent="0.2">
      <c r="A88" s="36"/>
    </row>
    <row r="89" spans="1:1" x14ac:dyDescent="0.2">
      <c r="A89" s="36"/>
    </row>
    <row r="90" spans="1:1" x14ac:dyDescent="0.2">
      <c r="A90" s="36"/>
    </row>
    <row r="91" spans="1:1" x14ac:dyDescent="0.2">
      <c r="A91" s="36"/>
    </row>
    <row r="92" spans="1:1" x14ac:dyDescent="0.2">
      <c r="A92" s="36"/>
    </row>
    <row r="93" spans="1:1" x14ac:dyDescent="0.2">
      <c r="A93" s="36"/>
    </row>
    <row r="94" spans="1:1" x14ac:dyDescent="0.2">
      <c r="A94" s="36"/>
    </row>
    <row r="95" spans="1:1" x14ac:dyDescent="0.2">
      <c r="A95" s="36"/>
    </row>
    <row r="96" spans="1:1" x14ac:dyDescent="0.2">
      <c r="A96" s="36"/>
    </row>
    <row r="97" spans="1:1" x14ac:dyDescent="0.2">
      <c r="A97" s="36"/>
    </row>
    <row r="98" spans="1:1" x14ac:dyDescent="0.2">
      <c r="A98" s="36"/>
    </row>
    <row r="99" spans="1:1" x14ac:dyDescent="0.2">
      <c r="A99" s="36"/>
    </row>
  </sheetData>
  <hyperlinks>
    <hyperlink ref="A7" r:id="rId1"/>
  </hyperlinks>
  <pageMargins left="0.7" right="0.7" top="0.75" bottom="0.75" header="0.3" footer="0.3"/>
  <pageSetup paperSize="9" scale="64"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pageSetUpPr fitToPage="1"/>
  </sheetPr>
  <dimension ref="A1:I36"/>
  <sheetViews>
    <sheetView showGridLines="0" topLeftCell="I1" zoomScaleNormal="100" workbookViewId="0">
      <selection activeCell="R25" sqref="R25"/>
    </sheetView>
  </sheetViews>
  <sheetFormatPr baseColWidth="10" defaultRowHeight="12.75" x14ac:dyDescent="0.2"/>
  <cols>
    <col min="1" max="1" width="35.140625" customWidth="1"/>
    <col min="2" max="2" width="6.5703125" bestFit="1" customWidth="1"/>
    <col min="3" max="4" width="7.5703125" bestFit="1" customWidth="1"/>
    <col min="5" max="7" width="8.85546875" customWidth="1"/>
    <col min="8" max="8" width="9.7109375" customWidth="1"/>
    <col min="9" max="9" width="10.7109375" customWidth="1"/>
  </cols>
  <sheetData>
    <row r="1" spans="1:9" s="1" customFormat="1" ht="14.1" customHeight="1" thickBot="1" x14ac:dyDescent="0.3">
      <c r="A1" s="104" t="s">
        <v>64</v>
      </c>
      <c r="B1" s="104"/>
      <c r="C1" s="104"/>
      <c r="D1" s="104"/>
    </row>
    <row r="2" spans="1:9" s="1" customFormat="1" ht="14.1" customHeight="1" x14ac:dyDescent="0.2"/>
    <row r="3" spans="1:9" s="1" customFormat="1" ht="14.1" customHeight="1" x14ac:dyDescent="0.2">
      <c r="A3" s="47" t="str">
        <f>'4.12 Notice'!A16</f>
        <v xml:space="preserve">[1] Évolution des effectifs d'élèves du second degré dans l'enseignement agricole               </v>
      </c>
    </row>
    <row r="4" spans="1:9" s="1" customFormat="1" ht="14.1" customHeight="1" x14ac:dyDescent="0.2">
      <c r="A4" s="14"/>
    </row>
    <row r="5" spans="1:9" s="15" customFormat="1" x14ac:dyDescent="0.2">
      <c r="A5" s="70"/>
      <c r="B5" s="71">
        <v>2018</v>
      </c>
      <c r="C5" s="71">
        <v>2019</v>
      </c>
      <c r="D5" s="71">
        <v>2020</v>
      </c>
      <c r="E5" s="71">
        <v>2021</v>
      </c>
      <c r="F5" s="71">
        <v>2022</v>
      </c>
      <c r="G5" s="71">
        <v>2023</v>
      </c>
      <c r="H5" s="71">
        <v>2024</v>
      </c>
      <c r="I5" s="71">
        <v>2025</v>
      </c>
    </row>
    <row r="6" spans="1:9" ht="18" customHeight="1" x14ac:dyDescent="0.2">
      <c r="A6" s="51" t="s">
        <v>23</v>
      </c>
      <c r="B6" s="52"/>
      <c r="C6" s="52"/>
      <c r="D6" s="52"/>
      <c r="E6" s="52"/>
      <c r="F6" s="52"/>
      <c r="G6" s="30"/>
    </row>
    <row r="7" spans="1:9" ht="18" customHeight="1" x14ac:dyDescent="0.2">
      <c r="A7" s="51" t="s">
        <v>19</v>
      </c>
      <c r="B7" s="52">
        <v>164</v>
      </c>
      <c r="C7" s="52">
        <v>163</v>
      </c>
      <c r="D7" s="52">
        <v>155</v>
      </c>
      <c r="E7" s="52">
        <v>165</v>
      </c>
      <c r="F7" s="52">
        <v>159</v>
      </c>
      <c r="G7" s="52">
        <v>149</v>
      </c>
      <c r="H7">
        <v>146</v>
      </c>
      <c r="I7">
        <v>161</v>
      </c>
    </row>
    <row r="8" spans="1:9" ht="18" customHeight="1" x14ac:dyDescent="0.2">
      <c r="A8" s="51" t="s">
        <v>20</v>
      </c>
      <c r="B8" s="52">
        <v>44</v>
      </c>
      <c r="C8" s="52">
        <v>40</v>
      </c>
      <c r="D8" s="52">
        <v>35</v>
      </c>
      <c r="E8" s="52">
        <v>27</v>
      </c>
      <c r="F8" s="52">
        <v>34</v>
      </c>
      <c r="G8" s="52">
        <v>38</v>
      </c>
      <c r="H8">
        <v>31</v>
      </c>
      <c r="I8">
        <v>25</v>
      </c>
    </row>
    <row r="9" spans="1:9" ht="18" customHeight="1" x14ac:dyDescent="0.2">
      <c r="A9" s="51" t="s">
        <v>60</v>
      </c>
      <c r="B9" s="52">
        <v>64</v>
      </c>
      <c r="C9" s="52">
        <v>70</v>
      </c>
      <c r="D9" s="52">
        <v>68</v>
      </c>
      <c r="E9" s="52">
        <v>72</v>
      </c>
      <c r="F9" s="52">
        <v>64</v>
      </c>
      <c r="G9" s="52">
        <v>46</v>
      </c>
      <c r="H9">
        <v>61</v>
      </c>
      <c r="I9">
        <v>61</v>
      </c>
    </row>
    <row r="10" spans="1:9" ht="18" customHeight="1" x14ac:dyDescent="0.2">
      <c r="A10" s="53" t="s">
        <v>24</v>
      </c>
      <c r="B10" s="54">
        <f>SUM(B7:B9)</f>
        <v>272</v>
      </c>
      <c r="C10" s="54">
        <f t="shared" ref="C10:I10" si="0">SUM(C7:C9)</f>
        <v>273</v>
      </c>
      <c r="D10" s="54">
        <f t="shared" si="0"/>
        <v>258</v>
      </c>
      <c r="E10" s="54">
        <f t="shared" si="0"/>
        <v>264</v>
      </c>
      <c r="F10" s="54">
        <f t="shared" si="0"/>
        <v>257</v>
      </c>
      <c r="G10" s="54">
        <f t="shared" si="0"/>
        <v>233</v>
      </c>
      <c r="H10" s="54">
        <f t="shared" si="0"/>
        <v>238</v>
      </c>
      <c r="I10" s="54">
        <f t="shared" si="0"/>
        <v>247</v>
      </c>
    </row>
    <row r="11" spans="1:9" ht="18" customHeight="1" x14ac:dyDescent="0.2">
      <c r="A11" s="50"/>
      <c r="B11" s="68"/>
      <c r="C11" s="68"/>
      <c r="D11" s="68"/>
      <c r="E11" s="68"/>
      <c r="F11" s="68"/>
    </row>
    <row r="12" spans="1:9" s="1" customFormat="1" ht="14.1" customHeight="1" x14ac:dyDescent="0.2">
      <c r="A12" s="69" t="s">
        <v>57</v>
      </c>
      <c r="B12" s="17"/>
      <c r="C12" s="17"/>
      <c r="D12" s="17"/>
    </row>
    <row r="13" spans="1:9" s="12" customFormat="1" ht="11.25" customHeight="1" x14ac:dyDescent="0.2">
      <c r="A13" s="106" t="s">
        <v>37</v>
      </c>
      <c r="B13" s="106"/>
      <c r="C13" s="106"/>
      <c r="D13" s="21"/>
    </row>
    <row r="14" spans="1:9" s="12" customFormat="1" ht="11.25" x14ac:dyDescent="0.2">
      <c r="A14" s="18"/>
      <c r="B14" s="18"/>
      <c r="C14" s="18"/>
      <c r="D14" s="18"/>
    </row>
    <row r="15" spans="1:9" ht="10.5" customHeight="1" x14ac:dyDescent="0.2">
      <c r="A15" s="32" t="s">
        <v>36</v>
      </c>
      <c r="E15" s="30"/>
    </row>
    <row r="17" spans="3:6" x14ac:dyDescent="0.2">
      <c r="C17" s="20"/>
      <c r="D17" s="20"/>
      <c r="F17" s="17"/>
    </row>
    <row r="26" spans="3:6" ht="19.5" customHeight="1" x14ac:dyDescent="0.2"/>
    <row r="36" spans="6:6" x14ac:dyDescent="0.2">
      <c r="F36" s="17"/>
    </row>
  </sheetData>
  <mergeCells count="1">
    <mergeCell ref="A13:C13"/>
  </mergeCells>
  <phoneticPr fontId="10" type="noConversion"/>
  <pageMargins left="0.43307086614173229" right="0.43307086614173229" top="0.98425196850393704" bottom="0.98425196850393704" header="0.51181102362204722" footer="0.51181102362204722"/>
  <pageSetup paperSize="9" scale="71"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dimension ref="A1:K31"/>
  <sheetViews>
    <sheetView showGridLines="0" topLeftCell="A10" zoomScaleNormal="100" workbookViewId="0">
      <selection activeCell="L18" sqref="L18"/>
    </sheetView>
  </sheetViews>
  <sheetFormatPr baseColWidth="10" defaultRowHeight="14.1" customHeight="1" x14ac:dyDescent="0.2"/>
  <cols>
    <col min="1" max="1" width="39.28515625" style="1" customWidth="1"/>
    <col min="2" max="7" width="10.7109375" style="4" customWidth="1"/>
    <col min="8" max="8" width="10.7109375" style="5" customWidth="1"/>
    <col min="9" max="9" width="10.7109375" style="6" customWidth="1"/>
    <col min="10" max="10" width="10.7109375" style="4" customWidth="1"/>
    <col min="11" max="16384" width="11.42578125" style="1"/>
  </cols>
  <sheetData>
    <row r="1" spans="1:11" ht="14.1" customHeight="1" thickBot="1" x14ac:dyDescent="0.3">
      <c r="A1" s="104" t="s">
        <v>65</v>
      </c>
      <c r="B1" s="104"/>
      <c r="C1" s="104"/>
      <c r="D1" s="105"/>
      <c r="E1" s="105"/>
      <c r="F1" s="105"/>
      <c r="G1" s="105"/>
      <c r="H1" s="105"/>
    </row>
    <row r="3" spans="1:11" ht="14.1" customHeight="1" x14ac:dyDescent="0.2">
      <c r="A3" s="111" t="str">
        <f>'4.12 Notice'!A17</f>
        <v xml:space="preserve">[2] Effectifs d'élèves dans l'enseignement agricole selon le secteur d'enseignement à la rentrée 2025     </v>
      </c>
      <c r="B3" s="111"/>
      <c r="C3" s="111"/>
      <c r="D3" s="111"/>
      <c r="E3" s="111"/>
      <c r="F3" s="111"/>
      <c r="G3" s="111"/>
      <c r="H3" s="111"/>
      <c r="I3" s="111"/>
    </row>
    <row r="4" spans="1:11" ht="14.1" customHeight="1" x14ac:dyDescent="0.2">
      <c r="A4" s="7"/>
    </row>
    <row r="5" spans="1:11" ht="14.1" customHeight="1" x14ac:dyDescent="0.2">
      <c r="A5" s="76"/>
      <c r="B5" s="108" t="s">
        <v>4</v>
      </c>
      <c r="C5" s="109"/>
      <c r="D5" s="110"/>
      <c r="E5" s="108" t="s">
        <v>32</v>
      </c>
      <c r="F5" s="109"/>
      <c r="G5" s="110"/>
      <c r="H5" s="108" t="s">
        <v>14</v>
      </c>
      <c r="I5" s="109"/>
      <c r="J5" s="110"/>
    </row>
    <row r="6" spans="1:11" s="8" customFormat="1" ht="40.5" customHeight="1" x14ac:dyDescent="0.2">
      <c r="A6" s="77"/>
      <c r="B6" s="78" t="s">
        <v>0</v>
      </c>
      <c r="C6" s="79" t="s">
        <v>16</v>
      </c>
      <c r="D6" s="80" t="s">
        <v>6</v>
      </c>
      <c r="E6" s="78" t="s">
        <v>0</v>
      </c>
      <c r="F6" s="79" t="s">
        <v>16</v>
      </c>
      <c r="G6" s="80" t="s">
        <v>6</v>
      </c>
      <c r="H6" s="78" t="s">
        <v>1</v>
      </c>
      <c r="I6" s="79" t="s">
        <v>16</v>
      </c>
      <c r="J6" s="80" t="s">
        <v>6</v>
      </c>
    </row>
    <row r="7" spans="1:11" ht="14.1" customHeight="1" x14ac:dyDescent="0.2">
      <c r="A7" s="76" t="s">
        <v>2</v>
      </c>
      <c r="B7" s="81">
        <v>54</v>
      </c>
      <c r="C7" s="82">
        <v>42.592592592592595</v>
      </c>
      <c r="D7" s="83">
        <f t="shared" ref="D7:D23" si="0">+B7/$B$23*100</f>
        <v>21.862348178137651</v>
      </c>
      <c r="E7" s="81"/>
      <c r="F7" s="82"/>
      <c r="G7" s="83"/>
      <c r="H7" s="84">
        <f>+B7+E7</f>
        <v>54</v>
      </c>
      <c r="I7" s="85">
        <f>23/H7*100</f>
        <v>42.592592592592595</v>
      </c>
      <c r="J7" s="83">
        <f>+H7/$H$23*100</f>
        <v>21.862348178137651</v>
      </c>
      <c r="K7" s="29"/>
    </row>
    <row r="8" spans="1:11" ht="14.1" customHeight="1" x14ac:dyDescent="0.2">
      <c r="A8" s="76" t="s">
        <v>7</v>
      </c>
      <c r="B8" s="81">
        <v>59</v>
      </c>
      <c r="C8" s="82">
        <v>42.372881355932201</v>
      </c>
      <c r="D8" s="83">
        <f t="shared" si="0"/>
        <v>23.886639676113361</v>
      </c>
      <c r="E8" s="81"/>
      <c r="F8" s="82"/>
      <c r="G8" s="83"/>
      <c r="H8" s="84">
        <f>+B8+E8</f>
        <v>59</v>
      </c>
      <c r="I8" s="85">
        <f>25/H8*100</f>
        <v>42.372881355932201</v>
      </c>
      <c r="J8" s="83">
        <f t="shared" ref="J8:J23" si="1">+H8/$H$23*100</f>
        <v>23.886639676113361</v>
      </c>
      <c r="K8" s="29"/>
    </row>
    <row r="9" spans="1:11" ht="14.1" customHeight="1" x14ac:dyDescent="0.2">
      <c r="A9" s="76" t="s">
        <v>3</v>
      </c>
      <c r="B9" s="81">
        <v>48</v>
      </c>
      <c r="C9" s="82">
        <v>45.833333333333329</v>
      </c>
      <c r="D9" s="83">
        <f t="shared" si="0"/>
        <v>19.4331983805668</v>
      </c>
      <c r="E9" s="81"/>
      <c r="F9" s="82"/>
      <c r="G9" s="83"/>
      <c r="H9" s="84">
        <f>+B9+E9</f>
        <v>48</v>
      </c>
      <c r="I9" s="85">
        <f>22/H9*100</f>
        <v>45.833333333333329</v>
      </c>
      <c r="J9" s="83">
        <f t="shared" si="1"/>
        <v>19.4331983805668</v>
      </c>
      <c r="K9" s="29"/>
    </row>
    <row r="10" spans="1:11" ht="14.1" customHeight="1" x14ac:dyDescent="0.2">
      <c r="A10" s="86" t="s">
        <v>22</v>
      </c>
      <c r="B10" s="87">
        <f>SUM(B7:B9)</f>
        <v>161</v>
      </c>
      <c r="C10" s="88">
        <f>72/B10*100</f>
        <v>44.720496894409941</v>
      </c>
      <c r="D10" s="89">
        <f t="shared" si="0"/>
        <v>65.18218623481782</v>
      </c>
      <c r="E10" s="87"/>
      <c r="F10" s="88"/>
      <c r="G10" s="89"/>
      <c r="H10" s="90">
        <f>+B10+E10</f>
        <v>161</v>
      </c>
      <c r="I10" s="91">
        <f>63/H10*100</f>
        <v>39.130434782608695</v>
      </c>
      <c r="J10" s="89">
        <f t="shared" si="1"/>
        <v>65.18218623481782</v>
      </c>
      <c r="K10" s="29"/>
    </row>
    <row r="11" spans="1:11" s="13" customFormat="1" ht="14.1" customHeight="1" x14ac:dyDescent="0.2">
      <c r="A11" s="86" t="s">
        <v>15</v>
      </c>
      <c r="B11" s="87">
        <v>5</v>
      </c>
      <c r="C11" s="88">
        <f>2/B11*100</f>
        <v>40</v>
      </c>
      <c r="D11" s="89">
        <f>+B11/$B$23*100</f>
        <v>2.0242914979757085</v>
      </c>
      <c r="E11" s="87"/>
      <c r="F11" s="88"/>
      <c r="G11" s="89"/>
      <c r="H11" s="90">
        <f>+B11+E11</f>
        <v>5</v>
      </c>
      <c r="I11" s="91">
        <f>2/H11*100</f>
        <v>40</v>
      </c>
      <c r="J11" s="89">
        <f t="shared" si="1"/>
        <v>2.0242914979757085</v>
      </c>
    </row>
    <row r="12" spans="1:11" ht="14.1" customHeight="1" x14ac:dyDescent="0.2">
      <c r="A12" s="76" t="s">
        <v>30</v>
      </c>
      <c r="B12" s="81"/>
      <c r="C12" s="82"/>
      <c r="D12" s="83"/>
      <c r="E12" s="81"/>
      <c r="F12" s="82"/>
      <c r="G12" s="83"/>
      <c r="H12" s="84"/>
      <c r="I12" s="85"/>
      <c r="J12" s="83"/>
    </row>
    <row r="13" spans="1:11" ht="14.1" customHeight="1" x14ac:dyDescent="0.2">
      <c r="A13" s="76" t="s">
        <v>8</v>
      </c>
      <c r="B13" s="81"/>
      <c r="C13" s="82"/>
      <c r="D13" s="83"/>
      <c r="E13" s="81"/>
      <c r="F13" s="81"/>
      <c r="G13" s="83"/>
      <c r="H13" s="84"/>
      <c r="I13" s="85" t="e">
        <f>3/H13*100</f>
        <v>#DIV/0!</v>
      </c>
      <c r="J13" s="83"/>
    </row>
    <row r="14" spans="1:11" ht="14.1" customHeight="1" x14ac:dyDescent="0.2">
      <c r="A14" s="76" t="s">
        <v>9</v>
      </c>
      <c r="B14" s="81">
        <v>10</v>
      </c>
      <c r="C14" s="82">
        <f>3/B14*100</f>
        <v>30</v>
      </c>
      <c r="D14" s="83">
        <f>+B14/$B$23*100</f>
        <v>4.048582995951417</v>
      </c>
      <c r="E14" s="81"/>
      <c r="F14" s="82"/>
      <c r="G14" s="83"/>
      <c r="H14" s="84">
        <f>+B14+E14</f>
        <v>10</v>
      </c>
      <c r="I14" s="85">
        <f>3/H14*100</f>
        <v>30</v>
      </c>
      <c r="J14" s="83">
        <f t="shared" si="1"/>
        <v>4.048582995951417</v>
      </c>
    </row>
    <row r="15" spans="1:11" ht="14.1" customHeight="1" x14ac:dyDescent="0.2">
      <c r="A15" s="86" t="s">
        <v>10</v>
      </c>
      <c r="B15" s="87">
        <f>SUM(B12:B14)</f>
        <v>10</v>
      </c>
      <c r="C15" s="88">
        <f>3/B15*100</f>
        <v>30</v>
      </c>
      <c r="D15" s="89">
        <f t="shared" si="0"/>
        <v>4.048582995951417</v>
      </c>
      <c r="E15" s="87"/>
      <c r="F15" s="88"/>
      <c r="G15" s="89"/>
      <c r="H15" s="90">
        <f>+B15+E15</f>
        <v>10</v>
      </c>
      <c r="I15" s="85">
        <f>3/H15*100</f>
        <v>30</v>
      </c>
      <c r="J15" s="89">
        <f t="shared" si="1"/>
        <v>4.048582995951417</v>
      </c>
    </row>
    <row r="16" spans="1:11" ht="14.1" customHeight="1" x14ac:dyDescent="0.2">
      <c r="A16" s="76" t="s">
        <v>31</v>
      </c>
      <c r="B16" s="81"/>
      <c r="C16" s="82"/>
      <c r="D16" s="83">
        <f t="shared" si="0"/>
        <v>0</v>
      </c>
      <c r="E16" s="81"/>
      <c r="F16" s="82"/>
      <c r="G16" s="83"/>
      <c r="H16" s="84"/>
      <c r="I16" s="85"/>
      <c r="J16" s="83"/>
    </row>
    <row r="17" spans="1:11" ht="14.1" customHeight="1" x14ac:dyDescent="0.2">
      <c r="A17" s="76" t="s">
        <v>12</v>
      </c>
      <c r="B17" s="81"/>
      <c r="C17" s="82"/>
      <c r="D17" s="83">
        <f t="shared" si="0"/>
        <v>0</v>
      </c>
      <c r="E17" s="81"/>
      <c r="F17" s="81"/>
      <c r="G17" s="83"/>
      <c r="H17" s="84"/>
      <c r="I17" s="85"/>
      <c r="J17" s="83"/>
    </row>
    <row r="18" spans="1:11" ht="14.1" customHeight="1" x14ac:dyDescent="0.2">
      <c r="A18" s="76" t="s">
        <v>13</v>
      </c>
      <c r="B18" s="81">
        <v>10</v>
      </c>
      <c r="C18" s="82">
        <f>3/B18*100</f>
        <v>30</v>
      </c>
      <c r="D18" s="83">
        <f>+B18/$B$23*100</f>
        <v>4.048582995951417</v>
      </c>
      <c r="E18" s="81"/>
      <c r="F18" s="82"/>
      <c r="G18" s="83"/>
      <c r="H18" s="84">
        <f>+B18+E18</f>
        <v>10</v>
      </c>
      <c r="I18" s="85">
        <f>3/H18*100</f>
        <v>30</v>
      </c>
      <c r="J18" s="83">
        <f t="shared" si="1"/>
        <v>4.048582995951417</v>
      </c>
    </row>
    <row r="19" spans="1:11" ht="14.1" customHeight="1" x14ac:dyDescent="0.2">
      <c r="A19" s="86" t="s">
        <v>11</v>
      </c>
      <c r="B19" s="87">
        <f>SUM(B16:B18)</f>
        <v>10</v>
      </c>
      <c r="C19" s="88">
        <f>6/B19*100</f>
        <v>60</v>
      </c>
      <c r="D19" s="89">
        <f t="shared" si="0"/>
        <v>4.048582995951417</v>
      </c>
      <c r="E19" s="87"/>
      <c r="F19" s="88"/>
      <c r="G19" s="89"/>
      <c r="H19" s="87">
        <f>+B19+E19</f>
        <v>10</v>
      </c>
      <c r="I19" s="88">
        <f>3/H19*100</f>
        <v>30</v>
      </c>
      <c r="J19" s="89">
        <f t="shared" si="1"/>
        <v>4.048582995951417</v>
      </c>
    </row>
    <row r="20" spans="1:11" ht="14.1" customHeight="1" x14ac:dyDescent="0.2">
      <c r="A20" s="86" t="s">
        <v>21</v>
      </c>
      <c r="B20" s="87">
        <f>+B11+B15+B19</f>
        <v>25</v>
      </c>
      <c r="C20" s="88">
        <f>13/B20*100</f>
        <v>52</v>
      </c>
      <c r="D20" s="89">
        <f t="shared" si="0"/>
        <v>10.121457489878543</v>
      </c>
      <c r="E20" s="87"/>
      <c r="F20" s="88"/>
      <c r="G20" s="89"/>
      <c r="H20" s="90">
        <f>+B20+E20</f>
        <v>25</v>
      </c>
      <c r="I20" s="91">
        <f>8/H20*100</f>
        <v>32</v>
      </c>
      <c r="J20" s="89">
        <f t="shared" si="1"/>
        <v>10.121457489878543</v>
      </c>
    </row>
    <row r="21" spans="1:11" ht="14.1" customHeight="1" x14ac:dyDescent="0.2">
      <c r="A21" s="86" t="s">
        <v>62</v>
      </c>
      <c r="B21" s="87">
        <f>+B10+B20</f>
        <v>186</v>
      </c>
      <c r="C21" s="88">
        <f>87/B21*100</f>
        <v>46.774193548387096</v>
      </c>
      <c r="D21" s="89">
        <f t="shared" si="0"/>
        <v>75.303643724696357</v>
      </c>
      <c r="E21" s="87"/>
      <c r="F21" s="88"/>
      <c r="G21" s="89"/>
      <c r="H21" s="90">
        <f>+B21+E21</f>
        <v>186</v>
      </c>
      <c r="I21" s="91">
        <f>78/H21*100</f>
        <v>41.935483870967744</v>
      </c>
      <c r="J21" s="89">
        <f t="shared" si="1"/>
        <v>75.303643724696357</v>
      </c>
    </row>
    <row r="22" spans="1:11" ht="14.1" customHeight="1" x14ac:dyDescent="0.2">
      <c r="A22" s="86" t="s">
        <v>61</v>
      </c>
      <c r="B22" s="90">
        <v>61</v>
      </c>
      <c r="C22" s="88">
        <f>10/B22*100</f>
        <v>16.393442622950818</v>
      </c>
      <c r="D22" s="88">
        <f t="shared" si="0"/>
        <v>24.696356275303643</v>
      </c>
      <c r="E22" s="90"/>
      <c r="F22" s="88"/>
      <c r="G22" s="88"/>
      <c r="H22" s="90">
        <f>+B22+E22</f>
        <v>61</v>
      </c>
      <c r="I22" s="91">
        <f>10/H22*100</f>
        <v>16.393442622950818</v>
      </c>
      <c r="J22" s="88">
        <f t="shared" si="1"/>
        <v>24.696356275303643</v>
      </c>
    </row>
    <row r="23" spans="1:11" ht="14.1" customHeight="1" x14ac:dyDescent="0.2">
      <c r="A23" s="86" t="s">
        <v>63</v>
      </c>
      <c r="B23" s="90">
        <f>SUM(B21:B22)</f>
        <v>247</v>
      </c>
      <c r="C23" s="88">
        <f>95/B23*100</f>
        <v>38.461538461538467</v>
      </c>
      <c r="D23" s="88">
        <f t="shared" si="0"/>
        <v>100</v>
      </c>
      <c r="E23" s="90"/>
      <c r="F23" s="88"/>
      <c r="G23" s="88"/>
      <c r="H23" s="90">
        <f>+B23+E23</f>
        <v>247</v>
      </c>
      <c r="I23" s="91">
        <f>95/H23*100</f>
        <v>38.461538461538467</v>
      </c>
      <c r="J23" s="88">
        <f t="shared" si="1"/>
        <v>100</v>
      </c>
    </row>
    <row r="24" spans="1:11" ht="14.1" customHeight="1" x14ac:dyDescent="0.2">
      <c r="A24" s="86"/>
      <c r="B24" s="90"/>
      <c r="C24" s="88"/>
      <c r="D24" s="88"/>
      <c r="E24" s="90"/>
      <c r="F24" s="88"/>
      <c r="G24" s="88"/>
      <c r="H24" s="90"/>
      <c r="I24" s="91"/>
      <c r="J24" s="88"/>
    </row>
    <row r="25" spans="1:11" ht="14.1" customHeight="1" x14ac:dyDescent="0.2">
      <c r="A25" s="112" t="s">
        <v>57</v>
      </c>
      <c r="B25" s="112"/>
      <c r="C25" s="112"/>
      <c r="D25" s="112"/>
      <c r="E25" s="112"/>
      <c r="F25" s="112"/>
      <c r="G25" s="72"/>
      <c r="H25" s="73"/>
      <c r="I25" s="74"/>
    </row>
    <row r="26" spans="1:11" ht="22.5" customHeight="1" x14ac:dyDescent="0.2">
      <c r="A26" s="107"/>
      <c r="B26" s="107"/>
      <c r="C26" s="107"/>
      <c r="D26" s="107"/>
      <c r="E26" s="107"/>
      <c r="F26" s="107"/>
      <c r="G26" s="107"/>
      <c r="H26" s="107"/>
      <c r="I26" s="107"/>
      <c r="J26" s="107"/>
      <c r="K26" s="16"/>
    </row>
    <row r="27" spans="1:11" ht="15.75" customHeight="1" x14ac:dyDescent="0.2"/>
    <row r="28" spans="1:11" ht="14.1" customHeight="1" x14ac:dyDescent="0.2">
      <c r="A28" s="32" t="s">
        <v>36</v>
      </c>
      <c r="J28" s="75"/>
    </row>
    <row r="31" spans="1:11" ht="14.1" customHeight="1" x14ac:dyDescent="0.2">
      <c r="B31" s="31"/>
      <c r="E31" s="31"/>
    </row>
  </sheetData>
  <mergeCells count="6">
    <mergeCell ref="A26:J26"/>
    <mergeCell ref="B5:D5"/>
    <mergeCell ref="E5:G5"/>
    <mergeCell ref="H5:J5"/>
    <mergeCell ref="A3:I3"/>
    <mergeCell ref="A25:F25"/>
  </mergeCells>
  <phoneticPr fontId="0" type="noConversion"/>
  <pageMargins left="0.38" right="0.39" top="0.984251969" bottom="0.984251969" header="0.4921259845" footer="0.4921259845"/>
  <pageSetup paperSize="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dimension ref="A1:K12"/>
  <sheetViews>
    <sheetView showGridLines="0" workbookViewId="0">
      <selection activeCell="H12" sqref="H12"/>
    </sheetView>
  </sheetViews>
  <sheetFormatPr baseColWidth="10" defaultColWidth="10.28515625" defaultRowHeight="12" x14ac:dyDescent="0.2"/>
  <cols>
    <col min="1" max="1" width="9.42578125" style="3" customWidth="1"/>
    <col min="2" max="7" width="8.28515625" style="3" customWidth="1"/>
    <col min="8" max="9" width="10.28515625" style="3"/>
    <col min="10" max="11" width="9.85546875" style="3" customWidth="1"/>
    <col min="12" max="16384" width="10.28515625" style="3"/>
  </cols>
  <sheetData>
    <row r="1" spans="1:11" s="1" customFormat="1" ht="14.1" customHeight="1" thickBot="1" x14ac:dyDescent="0.3">
      <c r="A1" s="104" t="s">
        <v>64</v>
      </c>
      <c r="B1" s="104"/>
      <c r="C1" s="104"/>
      <c r="D1" s="104"/>
      <c r="E1" s="104"/>
      <c r="F1" s="104"/>
      <c r="G1" s="104"/>
      <c r="H1" s="104"/>
    </row>
    <row r="3" spans="1:11" x14ac:dyDescent="0.2">
      <c r="A3" s="19" t="str">
        <f>'4.12 Notice'!A18</f>
        <v>[3] Évolution du nombre d'établissements du second degré de l'enseignement agricole</v>
      </c>
    </row>
    <row r="4" spans="1:11" x14ac:dyDescent="0.2">
      <c r="A4" s="9"/>
    </row>
    <row r="5" spans="1:11" s="11" customFormat="1" ht="11.25" x14ac:dyDescent="0.2">
      <c r="A5" s="92"/>
      <c r="B5" s="93">
        <v>2016</v>
      </c>
      <c r="C5" s="93">
        <v>2017</v>
      </c>
      <c r="D5" s="93">
        <v>2018</v>
      </c>
      <c r="E5" s="93">
        <v>2019</v>
      </c>
      <c r="F5" s="93">
        <v>2020</v>
      </c>
      <c r="G5" s="93">
        <v>2021</v>
      </c>
      <c r="H5" s="93">
        <v>2022</v>
      </c>
      <c r="I5" s="93">
        <v>2023</v>
      </c>
      <c r="J5" s="93">
        <v>2024</v>
      </c>
      <c r="K5" s="93">
        <v>2025</v>
      </c>
    </row>
    <row r="6" spans="1:11" s="9" customFormat="1" ht="17.25" customHeight="1" x14ac:dyDescent="0.2">
      <c r="A6" s="66" t="s">
        <v>4</v>
      </c>
      <c r="B6" s="66">
        <v>2</v>
      </c>
      <c r="C6" s="66">
        <v>2</v>
      </c>
      <c r="D6" s="66">
        <v>2</v>
      </c>
      <c r="E6" s="66">
        <v>2</v>
      </c>
      <c r="F6" s="66">
        <v>2</v>
      </c>
      <c r="G6" s="66">
        <v>2</v>
      </c>
      <c r="H6" s="66">
        <v>2</v>
      </c>
      <c r="I6" s="9">
        <v>2</v>
      </c>
      <c r="J6" s="9">
        <v>2</v>
      </c>
      <c r="K6" s="9">
        <v>2</v>
      </c>
    </row>
    <row r="7" spans="1:11" s="9" customFormat="1" ht="17.25" customHeight="1" x14ac:dyDescent="0.2">
      <c r="A7" s="66" t="s">
        <v>5</v>
      </c>
      <c r="B7" s="66"/>
      <c r="C7" s="66"/>
      <c r="D7" s="66"/>
      <c r="E7" s="66"/>
      <c r="F7" s="66"/>
      <c r="G7" s="66"/>
      <c r="H7" s="66"/>
    </row>
    <row r="8" spans="1:11" s="10" customFormat="1" ht="21.75" customHeight="1" x14ac:dyDescent="0.2">
      <c r="A8" s="67" t="s">
        <v>1</v>
      </c>
      <c r="B8" s="54">
        <f>SUM(B6:B7)</f>
        <v>2</v>
      </c>
      <c r="C8" s="54">
        <f t="shared" ref="C8:K8" si="0">SUM(C6:C7)</f>
        <v>2</v>
      </c>
      <c r="D8" s="54">
        <f t="shared" si="0"/>
        <v>2</v>
      </c>
      <c r="E8" s="54">
        <f t="shared" si="0"/>
        <v>2</v>
      </c>
      <c r="F8" s="54">
        <f t="shared" si="0"/>
        <v>2</v>
      </c>
      <c r="G8" s="54">
        <f t="shared" si="0"/>
        <v>2</v>
      </c>
      <c r="H8" s="54">
        <f t="shared" si="0"/>
        <v>2</v>
      </c>
      <c r="I8" s="54">
        <f t="shared" si="0"/>
        <v>2</v>
      </c>
      <c r="J8" s="54">
        <f t="shared" si="0"/>
        <v>2</v>
      </c>
      <c r="K8" s="54">
        <f t="shared" si="0"/>
        <v>2</v>
      </c>
    </row>
    <row r="9" spans="1:11" x14ac:dyDescent="0.2">
      <c r="A9" s="1"/>
      <c r="C9" s="17"/>
      <c r="D9" s="17"/>
      <c r="E9" s="17"/>
    </row>
    <row r="10" spans="1:11" x14ac:dyDescent="0.2">
      <c r="A10" s="48" t="s">
        <v>57</v>
      </c>
    </row>
    <row r="11" spans="1:11" ht="22.5" customHeight="1" x14ac:dyDescent="0.2">
      <c r="A11" s="32" t="s">
        <v>36</v>
      </c>
    </row>
    <row r="12" spans="1:11" x14ac:dyDescent="0.2">
      <c r="A12" s="1"/>
      <c r="H12" s="17"/>
    </row>
  </sheetData>
  <phoneticPr fontId="0" type="noConversion"/>
  <pageMargins left="0.27" right="0.35" top="0.984251969" bottom="0.984251969" header="0.4921259845" footer="0.4921259845"/>
  <pageSetup paperSize="9" orientation="landscape" r:id="rId1"/>
  <headerFooter alignWithMargins="0"/>
  <ignoredErrors>
    <ignoredError sqref="B8:I8" formulaRange="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5">
    <pageSetUpPr fitToPage="1"/>
  </sheetPr>
  <dimension ref="A1:O18"/>
  <sheetViews>
    <sheetView showGridLines="0" workbookViewId="0">
      <selection activeCell="C8" sqref="C8"/>
    </sheetView>
  </sheetViews>
  <sheetFormatPr baseColWidth="10" defaultRowHeight="12.75" x14ac:dyDescent="0.2"/>
  <cols>
    <col min="1" max="1" width="20.28515625" style="23" customWidth="1"/>
    <col min="2" max="3" width="10.5703125" style="23" customWidth="1"/>
    <col min="4" max="4" width="13" style="23" customWidth="1"/>
    <col min="5" max="16384" width="11.42578125" style="23"/>
  </cols>
  <sheetData>
    <row r="1" spans="1:15" ht="15.75" thickBot="1" x14ac:dyDescent="0.3">
      <c r="A1" s="104" t="s">
        <v>66</v>
      </c>
      <c r="B1" s="104"/>
      <c r="C1" s="104"/>
      <c r="D1" s="104"/>
      <c r="E1" s="104"/>
    </row>
    <row r="2" spans="1:15" x14ac:dyDescent="0.2">
      <c r="A2" s="3"/>
    </row>
    <row r="3" spans="1:15" ht="15" customHeight="1" x14ac:dyDescent="0.2">
      <c r="A3" s="19" t="str">
        <f>'4.12 Notice'!A19</f>
        <v>[4] Résultats aux examens, session 2025</v>
      </c>
      <c r="B3" s="24"/>
      <c r="C3" s="26"/>
      <c r="D3" s="26"/>
      <c r="E3" s="27"/>
      <c r="F3" s="1"/>
    </row>
    <row r="4" spans="1:15" ht="15" customHeight="1" x14ac:dyDescent="0.2">
      <c r="A4" s="25"/>
      <c r="B4" s="26"/>
      <c r="C4" s="26"/>
      <c r="D4" s="26"/>
      <c r="E4" s="27"/>
      <c r="F4" s="1"/>
    </row>
    <row r="5" spans="1:15" s="22" customFormat="1" ht="23.25" customHeight="1" x14ac:dyDescent="0.2">
      <c r="A5" s="92"/>
      <c r="B5" s="94" t="s">
        <v>29</v>
      </c>
      <c r="C5" s="94" t="s">
        <v>28</v>
      </c>
      <c r="D5" s="95" t="s">
        <v>33</v>
      </c>
      <c r="F5" s="2"/>
    </row>
    <row r="6" spans="1:15" ht="18.75" customHeight="1" x14ac:dyDescent="0.2">
      <c r="A6" s="49" t="s">
        <v>25</v>
      </c>
      <c r="B6" s="61">
        <v>13</v>
      </c>
      <c r="C6" s="61">
        <v>55</v>
      </c>
      <c r="D6" s="62"/>
      <c r="F6" s="1"/>
    </row>
    <row r="7" spans="1:15" ht="18.75" customHeight="1" x14ac:dyDescent="0.2">
      <c r="A7" s="49" t="s">
        <v>26</v>
      </c>
      <c r="B7" s="61">
        <v>12</v>
      </c>
      <c r="C7" s="61">
        <v>52</v>
      </c>
      <c r="D7" s="62"/>
    </row>
    <row r="8" spans="1:15" ht="18.75" customHeight="1" x14ac:dyDescent="0.2">
      <c r="A8" s="63" t="s">
        <v>27</v>
      </c>
      <c r="B8" s="64">
        <f>+B7/B6*100</f>
        <v>92.307692307692307</v>
      </c>
      <c r="C8" s="64">
        <f>+C7/C6*100</f>
        <v>94.545454545454547</v>
      </c>
      <c r="D8" s="65"/>
    </row>
    <row r="9" spans="1:15" x14ac:dyDescent="0.2">
      <c r="A9" s="96"/>
      <c r="B9" s="97"/>
      <c r="C9" s="97"/>
      <c r="D9" s="98"/>
    </row>
    <row r="10" spans="1:15" s="103" customFormat="1" x14ac:dyDescent="0.2">
      <c r="A10" s="99"/>
      <c r="B10" s="100"/>
      <c r="C10" s="100"/>
      <c r="E10" s="102"/>
    </row>
    <row r="11" spans="1:15" s="3" customFormat="1" ht="12" x14ac:dyDescent="0.2">
      <c r="A11" s="113" t="s">
        <v>57</v>
      </c>
      <c r="B11" s="113"/>
      <c r="C11" s="113"/>
      <c r="D11" s="113"/>
    </row>
    <row r="12" spans="1:15" x14ac:dyDescent="0.2">
      <c r="A12" s="106" t="s">
        <v>34</v>
      </c>
      <c r="B12" s="106"/>
      <c r="C12" s="106"/>
      <c r="D12" s="106"/>
      <c r="E12" s="106"/>
      <c r="F12" s="106"/>
      <c r="G12" s="106"/>
      <c r="H12" s="106"/>
      <c r="I12" s="106"/>
      <c r="J12" s="106"/>
      <c r="K12" s="106"/>
      <c r="L12" s="106"/>
      <c r="M12" s="106"/>
      <c r="N12" s="106"/>
      <c r="O12" s="106"/>
    </row>
    <row r="13" spans="1:15" s="3" customFormat="1" ht="19.5" customHeight="1" x14ac:dyDescent="0.2">
      <c r="A13" s="32" t="s">
        <v>35</v>
      </c>
    </row>
    <row r="14" spans="1:15" x14ac:dyDescent="0.2">
      <c r="D14" s="101"/>
    </row>
    <row r="17" spans="1:4" ht="15" x14ac:dyDescent="0.2">
      <c r="A17" s="28"/>
      <c r="B17"/>
      <c r="C17"/>
      <c r="D17"/>
    </row>
    <row r="18" spans="1:4" ht="15" x14ac:dyDescent="0.2">
      <c r="A18" s="28"/>
      <c r="B18"/>
      <c r="C18"/>
      <c r="D18"/>
    </row>
  </sheetData>
  <mergeCells count="2">
    <mergeCell ref="A11:D11"/>
    <mergeCell ref="A12:O12"/>
  </mergeCells>
  <pageMargins left="0.7" right="0.7" top="0.75" bottom="0.75" header="0.3" footer="0.3"/>
  <pageSetup paperSize="9" scale="74"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yracuseOfficeCustomData>{"createMode":"plain_doc","forceRefresh":"0"}</SyracuseOfficeCustomData>
</file>

<file path=customXml/itemProps1.xml><?xml version="1.0" encoding="utf-8"?>
<ds:datastoreItem xmlns:ds="http://schemas.openxmlformats.org/officeDocument/2006/customXml" ds:itemID="{CF7C1996-1BEA-470F-9E16-54E10E0C43AB}">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5</vt:i4>
      </vt:variant>
    </vt:vector>
  </HeadingPairs>
  <TitlesOfParts>
    <vt:vector size="5" baseType="lpstr">
      <vt:lpstr>4.12 Notice</vt:lpstr>
      <vt:lpstr>4.12 Graphique 1</vt:lpstr>
      <vt:lpstr>4.12 Tableau 2</vt:lpstr>
      <vt:lpstr>4.12 Tableau 3</vt:lpstr>
      <vt:lpstr>4.12 Tableau 4</vt:lpstr>
    </vt:vector>
  </TitlesOfParts>
  <Company>DEPP-MENJ - Ministère de l'Education nationale et de la Jeunesse - Direction de l'évaluation, de la prospective et de la performance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RERS 2022 ; Repères et références statistiques 2022 ;4.27</dc:title>
  <dc:creator>DEPP-MENJ - Ministère de l'Education nationale et de la Jeunesse;Direction de l'évaluation de la prospective et de la performance</dc:creator>
  <cp:lastModifiedBy>Santa Susini</cp:lastModifiedBy>
  <cp:lastPrinted>2024-02-14T08:45:27Z</cp:lastPrinted>
  <dcterms:created xsi:type="dcterms:W3CDTF">2001-02-26T14:08:39Z</dcterms:created>
  <dcterms:modified xsi:type="dcterms:W3CDTF">2025-12-12T14:46:12Z</dcterms:modified>
  <cp:contentStatus>Publié</cp:contentStatus>
</cp:coreProperties>
</file>