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susini\Nextcloud2\Stats corses\2023\RRS ACADEMIE\"/>
    </mc:Choice>
  </mc:AlternateContent>
  <bookViews>
    <workbookView xWindow="0" yWindow="0" windowWidth="28800" windowHeight="9675"/>
  </bookViews>
  <sheets>
    <sheet name="4.12 Notice" sheetId="18" r:id="rId1"/>
    <sheet name="4.12 Graphique 1" sheetId="8" r:id="rId2"/>
    <sheet name="4.12 Tableau 2" sheetId="6" r:id="rId3"/>
    <sheet name="4.12 Tableau 3" sheetId="4" r:id="rId4"/>
    <sheet name="4.12 Tableau 4" sheetId="17" r:id="rId5"/>
  </sheets>
  <calcPr calcId="162913"/>
</workbook>
</file>

<file path=xl/calcChain.xml><?xml version="1.0" encoding="utf-8"?>
<calcChain xmlns="http://schemas.openxmlformats.org/spreadsheetml/2006/main">
  <c r="C23" i="6" l="1"/>
  <c r="J23" i="6"/>
  <c r="J22" i="6"/>
  <c r="J21" i="6"/>
  <c r="J20" i="6"/>
  <c r="J19" i="6"/>
  <c r="J18" i="6"/>
  <c r="J17" i="6"/>
  <c r="J16" i="6"/>
  <c r="J15" i="6"/>
  <c r="J14" i="6"/>
  <c r="J13" i="6"/>
  <c r="J12" i="6"/>
  <c r="J11" i="6"/>
  <c r="J10" i="6"/>
  <c r="J9" i="6"/>
  <c r="J8" i="6"/>
  <c r="J7" i="6"/>
  <c r="I23" i="6"/>
  <c r="I22" i="6"/>
  <c r="I20" i="6"/>
  <c r="I18" i="6"/>
  <c r="I14" i="6"/>
  <c r="I7" i="6"/>
  <c r="H23" i="6"/>
  <c r="H22" i="6"/>
  <c r="D13" i="6"/>
  <c r="D10" i="6"/>
  <c r="I10" i="6"/>
  <c r="C8" i="6"/>
  <c r="C22" i="6"/>
  <c r="C10" i="8" l="1"/>
  <c r="D10" i="8"/>
  <c r="E10" i="8"/>
  <c r="F10" i="8"/>
  <c r="G10" i="8"/>
  <c r="B10" i="8"/>
  <c r="I8" i="4" l="1"/>
  <c r="H19" i="6"/>
  <c r="C18" i="6"/>
  <c r="H15" i="6"/>
  <c r="B15" i="6"/>
  <c r="C14" i="6"/>
  <c r="I11" i="6"/>
  <c r="C11" i="6"/>
  <c r="I9" i="6"/>
  <c r="C9" i="6"/>
  <c r="H8" i="6"/>
  <c r="H7" i="6"/>
  <c r="H10" i="6" s="1"/>
  <c r="C7" i="6"/>
  <c r="H20" i="6" l="1"/>
  <c r="H21" i="6" s="1"/>
  <c r="I8" i="6"/>
  <c r="C15" i="6"/>
  <c r="I19" i="6"/>
  <c r="I15" i="6"/>
  <c r="A3" i="17"/>
  <c r="A3" i="4"/>
  <c r="A3" i="6"/>
  <c r="A3" i="8"/>
  <c r="I21" i="6" l="1"/>
  <c r="C8" i="17"/>
  <c r="B8" i="17"/>
  <c r="B19" i="6" l="1"/>
  <c r="B10" i="6"/>
  <c r="C8" i="4"/>
  <c r="D8" i="4"/>
  <c r="E8" i="4"/>
  <c r="F8" i="4"/>
  <c r="G8" i="4"/>
  <c r="H8" i="4"/>
  <c r="B8" i="4"/>
  <c r="C10" i="6" l="1"/>
  <c r="B21" i="6"/>
  <c r="C19" i="6"/>
  <c r="B20" i="6"/>
  <c r="B23" i="6" l="1"/>
  <c r="D21" i="6"/>
  <c r="C21" i="6"/>
  <c r="C20" i="6"/>
  <c r="D23" i="6" l="1"/>
  <c r="D11" i="6"/>
  <c r="D7" i="6"/>
  <c r="D17" i="6"/>
  <c r="D8" i="6"/>
  <c r="D22" i="6"/>
  <c r="D18" i="6"/>
  <c r="D14" i="6"/>
  <c r="D16" i="6"/>
  <c r="D9" i="6"/>
  <c r="D12" i="6"/>
  <c r="D15" i="6"/>
  <c r="D19" i="6"/>
  <c r="D20" i="6"/>
</calcChain>
</file>

<file path=xl/sharedStrings.xml><?xml version="1.0" encoding="utf-8"?>
<sst xmlns="http://schemas.openxmlformats.org/spreadsheetml/2006/main" count="86" uniqueCount="71">
  <si>
    <t xml:space="preserve"> Total  </t>
  </si>
  <si>
    <t>Total</t>
  </si>
  <si>
    <t>Seconde professionnelle</t>
  </si>
  <si>
    <t>Terminale professionnelle</t>
  </si>
  <si>
    <t>Public</t>
  </si>
  <si>
    <t>Privé</t>
  </si>
  <si>
    <t>Répartition des effectifs (%)</t>
  </si>
  <si>
    <t>Première professionnelle</t>
  </si>
  <si>
    <t xml:space="preserve">Première STL          </t>
  </si>
  <si>
    <t>Première STAV</t>
  </si>
  <si>
    <t>Total première GT</t>
  </si>
  <si>
    <t>Total terminale GT</t>
  </si>
  <si>
    <t xml:space="preserve">Terminale STL          </t>
  </si>
  <si>
    <t xml:space="preserve">Terminale STAV         </t>
  </si>
  <si>
    <t>Public + Privé</t>
  </si>
  <si>
    <t>Seconde GT</t>
  </si>
  <si>
    <t>Part des filles (%)</t>
  </si>
  <si>
    <t xml:space="preserve">[1] Évolution des effectifs d'élèves du second degré dans l'enseignement agricole               </t>
  </si>
  <si>
    <t>[3] Évolution du nombre d'établissements du second degré de l'enseignement agricole</t>
  </si>
  <si>
    <t>Formations professionnelles en lycée</t>
  </si>
  <si>
    <t>Formations générales et technologiques en lycée</t>
  </si>
  <si>
    <t>Formations GT en lycée</t>
  </si>
  <si>
    <t>Formations pro en lycée</t>
  </si>
  <si>
    <t>Formations en collège</t>
  </si>
  <si>
    <t>Total (1)</t>
  </si>
  <si>
    <t>Présentés</t>
  </si>
  <si>
    <t>Admis</t>
  </si>
  <si>
    <t>Taux de réussite (%)</t>
  </si>
  <si>
    <t>Bac pro</t>
  </si>
  <si>
    <t>Bac techno/ STAV</t>
  </si>
  <si>
    <t>Première générale</t>
  </si>
  <si>
    <t xml:space="preserve">Terminale générale      </t>
  </si>
  <si>
    <t>Privé (sous et hors contrat)</t>
  </si>
  <si>
    <t>Bac Général (1)</t>
  </si>
  <si>
    <r>
      <rPr>
        <b/>
        <sz val="8"/>
        <rFont val="Arial"/>
        <family val="2"/>
      </rPr>
      <t>1</t>
    </r>
    <r>
      <rPr>
        <sz val="8"/>
        <rFont val="Arial"/>
        <family val="2"/>
      </rPr>
      <t>. Bac général avec un enseignement de spécialité "Biologie-Ecologie"</t>
    </r>
  </si>
  <si>
    <t>Source : DGER-MAA, Système d'information du ministère chargé de l'agriculture, traitement DEPP.</t>
  </si>
  <si>
    <t>Source : DGER-MAA, Système d'information du ministère chargé de l'Agriculture, traitement DEPP.</t>
  </si>
  <si>
    <r>
      <rPr>
        <b/>
        <sz val="8"/>
        <rFont val="Arial"/>
        <family val="2"/>
      </rPr>
      <t xml:space="preserve">1. </t>
    </r>
    <r>
      <rPr>
        <sz val="8"/>
        <rFont val="Arial"/>
        <family val="2"/>
      </rPr>
      <t>Dont élèves scolarisés dans des établissements sous double tutelle (ministère chargé de l'Éducation nationale et ministère chargé de l'Agriculture).</t>
    </r>
  </si>
  <si>
    <t>Sommaire</t>
  </si>
  <si>
    <t>Précisions</t>
  </si>
  <si>
    <t>Pour en savoir plus</t>
  </si>
  <si>
    <t>- Site Internet : www.educagri.fr</t>
  </si>
  <si>
    <t>Source</t>
  </si>
  <si>
    <t>DGER-MASA, Système d'information du ministère chargé de l'Agriculture, traitement DEPP.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</si>
  <si>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</si>
  <si>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</si>
  <si>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</si>
  <si>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</si>
  <si>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</si>
  <si>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</si>
  <si>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r>
      <rPr>
        <b/>
        <sz val="8"/>
        <color rgb="FF002060"/>
        <rFont val="Arial"/>
        <family val="2"/>
      </rPr>
      <t>L’enseignement agricole</t>
    </r>
    <r>
      <rPr>
        <sz val="8"/>
        <color rgb="FF000000"/>
        <rFont val="Arial"/>
        <family val="2"/>
      </rPr>
      <t xml:space="preserve"> - Il est sous la tutelle du ministère en charge de l’Agriculture. Les données présentées ici concernent les élèves qui suivent des formations agricoles par voie scolaire (hors apprentissage) dans le second degré. Elles sont établies à partir de données individuelles sur les élèves (système d’information Fregata).</t>
    </r>
  </si>
  <si>
    <r>
      <rPr>
        <b/>
        <sz val="8"/>
        <color rgb="FF002060"/>
        <rFont val="Arial"/>
        <family val="2"/>
      </rPr>
      <t>Le baccalauréat technologique</t>
    </r>
    <r>
      <rPr>
        <sz val="8"/>
        <color rgb="FF002060"/>
        <rFont val="Arial"/>
        <family val="2"/>
      </rPr>
      <t xml:space="preserve"> </t>
    </r>
    <r>
      <rPr>
        <sz val="8"/>
        <color rgb="FF000000"/>
        <rFont val="Arial"/>
        <family val="2"/>
      </rPr>
      <t>- Il concerne, pour l’enseignement agricole, la série STAV « Sciences et technologies de l’agronomie et du vivant ».</t>
    </r>
  </si>
  <si>
    <r>
      <rPr>
        <b/>
        <sz val="8"/>
        <color rgb="FF002060"/>
        <rFont val="Arial"/>
        <family val="2"/>
      </rPr>
      <t>Certificat d'aptitude professionnelle agricole (CAPA)</t>
    </r>
    <r>
      <rPr>
        <sz val="8"/>
        <color rgb="FF002060"/>
        <rFont val="Arial"/>
        <family val="2"/>
      </rPr>
      <t xml:space="preserve"> </t>
    </r>
    <r>
      <rPr>
        <sz val="8"/>
        <color rgb="FF000000"/>
        <rFont val="Arial"/>
        <family val="2"/>
      </rPr>
      <t>- Voir « Glossaire »</t>
    </r>
  </si>
  <si>
    <t>RERS 2022</t>
  </si>
  <si>
    <t>Actualisé le</t>
  </si>
  <si>
    <t>Repères statistiques corses</t>
  </si>
  <si>
    <t>Publication annuelle de la division de la prospective et des statistiques académiques (DPSA) de l'Académie de Corse.</t>
  </si>
  <si>
    <t>https://www.ac-corse.fr/l-academie-en-chiffres-123583</t>
  </si>
  <si>
    <t>Champ : Région corse</t>
  </si>
  <si>
    <t>4.12 L’enseignement agricole dans le second degré</t>
  </si>
  <si>
    <t>RERS 4.12 - L'enseignement agricole dans le second degré</t>
  </si>
  <si>
    <t>RERS 4.12- L'enseignement agricole dans le second degré</t>
  </si>
  <si>
    <t>RERS 2023, DEPP</t>
  </si>
  <si>
    <t xml:space="preserve">[2] Effectifs d'élèves dans l'enseignement agricole selon le secteur d'enseignement à la rentrée 2023     </t>
  </si>
  <si>
    <t>RERS 2023</t>
  </si>
  <si>
    <t>DPSA, RSC 2023</t>
  </si>
  <si>
    <t>Formations post-bac en lycée</t>
  </si>
  <si>
    <t xml:space="preserve">BTS </t>
  </si>
  <si>
    <t xml:space="preserve">Total second degré  </t>
  </si>
  <si>
    <t xml:space="preserve">Total EPLE AGRICOLES </t>
  </si>
  <si>
    <t>[4] Résultats aux examens, session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</si>
</sst>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0" x14ac:knownFonts="1">
    <font>
      <sz val="10"/>
      <name val="Arial"/>
    </font>
    <font>
      <sz val="10"/>
      <name val="Arial"/>
      <family val="2"/>
    </font>
    <font>
      <b/>
      <sz val="9"/>
      <name val="Arial"/>
      <family val="2"/>
    </font>
    <font>
      <sz val="9"/>
      <name val="Arial"/>
      <family val="2"/>
    </font>
    <font>
      <sz val="8"/>
      <name val="Arial"/>
      <family val="2"/>
    </font>
    <font>
      <b/>
      <sz val="8"/>
      <name val="Arial"/>
      <family val="2"/>
    </font>
    <font>
      <sz val="10"/>
      <name val="Arial Narrow"/>
      <family val="2"/>
    </font>
    <font>
      <i/>
      <sz val="8"/>
      <name val="Arial"/>
      <family val="2"/>
    </font>
    <font>
      <sz val="7"/>
      <name val="Arial"/>
      <family val="2"/>
    </font>
    <font>
      <b/>
      <sz val="11"/>
      <name val="Arial"/>
      <family val="2"/>
    </font>
    <font>
      <sz val="8"/>
      <name val="Arial"/>
      <family val="2"/>
    </font>
    <font>
      <b/>
      <sz val="8"/>
      <color indexed="12"/>
      <name val="Arial"/>
      <family val="2"/>
    </font>
    <font>
      <sz val="8"/>
      <color indexed="12"/>
      <name val="Arial"/>
      <family val="2"/>
    </font>
    <font>
      <sz val="10"/>
      <name val="Arial"/>
      <family val="2"/>
    </font>
    <font>
      <u/>
      <sz val="10"/>
      <color indexed="12"/>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1"/>
      <color rgb="FF1F497D"/>
      <name val="Calibri"/>
      <family val="2"/>
    </font>
    <font>
      <i/>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sz val="8"/>
      <color rgb="FF000065"/>
      <name val="Arial"/>
      <family val="2"/>
    </font>
    <font>
      <b/>
      <sz val="8"/>
      <color rgb="FF002060"/>
      <name val="Arial"/>
      <family val="2"/>
    </font>
    <font>
      <sz val="8"/>
      <color rgb="FF002060"/>
      <name val="Arial"/>
      <family val="2"/>
    </font>
    <font>
      <b/>
      <sz val="15"/>
      <color theme="3"/>
      <name val="Calibri"/>
      <family val="2"/>
      <scheme val="minor"/>
    </font>
    <font>
      <b/>
      <i/>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0"/>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right style="thin">
        <color indexed="9"/>
      </right>
      <top/>
      <bottom/>
      <diagonal/>
    </border>
    <border>
      <left/>
      <right/>
      <top/>
      <bottom style="thin">
        <color indexed="9"/>
      </bottom>
      <diagonal/>
    </border>
    <border>
      <left style="thin">
        <color indexed="9"/>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
      <left style="hair">
        <color theme="0"/>
      </left>
      <right style="hair">
        <color theme="0"/>
      </right>
      <top/>
      <bottom/>
      <diagonal/>
    </border>
    <border>
      <left/>
      <right/>
      <top/>
      <bottom style="thick">
        <color theme="4"/>
      </bottom>
      <diagonal/>
    </border>
    <border>
      <left style="thin">
        <color indexed="9"/>
      </left>
      <right/>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9"/>
      </right>
      <top/>
      <bottom style="thin">
        <color indexed="64"/>
      </bottom>
      <diagonal/>
    </border>
    <border>
      <left style="hair">
        <color theme="0"/>
      </left>
      <right style="hair">
        <color theme="0"/>
      </right>
      <top/>
      <bottom style="thin">
        <color indexed="64"/>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4" fillId="16" borderId="1"/>
    <xf numFmtId="0" fontId="22" fillId="17" borderId="2" applyNumberFormat="0" applyAlignment="0" applyProtection="0"/>
    <xf numFmtId="0" fontId="4"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3" fillId="20" borderId="0">
      <alignment horizontal="center" wrapText="1"/>
    </xf>
    <xf numFmtId="0" fontId="11" fillId="19" borderId="0">
      <alignment horizontal="center"/>
    </xf>
    <xf numFmtId="167" fontId="25" fillId="0" borderId="0" applyFont="0" applyFill="0" applyBorder="0" applyAlignment="0" applyProtection="0"/>
    <xf numFmtId="168" fontId="13"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5"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6" fillId="20" borderId="0">
      <alignment horizontal="center"/>
    </xf>
    <xf numFmtId="0" fontId="4" fillId="19" borderId="9">
      <alignment wrapText="1"/>
    </xf>
    <xf numFmtId="0" fontId="36" fillId="19" borderId="10"/>
    <xf numFmtId="0" fontId="36" fillId="19" borderId="11"/>
    <xf numFmtId="0" fontId="4" fillId="19" borderId="12">
      <alignment horizontal="center" wrapText="1"/>
    </xf>
    <xf numFmtId="0" fontId="14"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7" fillId="0" borderId="4" applyNumberFormat="0" applyFill="0" applyAlignment="0" applyProtection="0"/>
    <xf numFmtId="0" fontId="13" fillId="0" borderId="0" applyFont="0" applyFill="0" applyBorder="0" applyAlignment="0" applyProtection="0"/>
    <xf numFmtId="0" fontId="38" fillId="23" borderId="0" applyNumberFormat="0" applyBorder="0" applyAlignment="0" applyProtection="0"/>
    <xf numFmtId="0" fontId="39" fillId="0" borderId="0"/>
    <xf numFmtId="0" fontId="46" fillId="0" borderId="0"/>
    <xf numFmtId="0" fontId="13" fillId="0" borderId="0"/>
    <xf numFmtId="0" fontId="19" fillId="0" borderId="0"/>
    <xf numFmtId="0" fontId="13" fillId="0" borderId="0"/>
    <xf numFmtId="0" fontId="13" fillId="0" borderId="0"/>
    <xf numFmtId="0" fontId="19" fillId="0" borderId="0"/>
    <xf numFmtId="0" fontId="46" fillId="0" borderId="0"/>
    <xf numFmtId="0" fontId="6" fillId="0" borderId="0"/>
    <xf numFmtId="0" fontId="6" fillId="0" borderId="0"/>
    <xf numFmtId="0" fontId="40" fillId="17" borderId="13" applyNumberFormat="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1" fillId="0" borderId="0" applyFont="0" applyFill="0" applyBorder="0" applyAlignment="0" applyProtection="0"/>
    <xf numFmtId="9" fontId="13" fillId="0" borderId="0" applyNumberFormat="0" applyFont="0" applyFill="0" applyBorder="0" applyAlignment="0" applyProtection="0"/>
    <xf numFmtId="0" fontId="4"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5" fillId="19" borderId="0"/>
    <xf numFmtId="0" fontId="45" fillId="0" borderId="0" applyNumberFormat="0" applyFill="0" applyBorder="0" applyAlignment="0" applyProtection="0"/>
    <xf numFmtId="0" fontId="1" fillId="0" borderId="0"/>
    <xf numFmtId="0" fontId="58" fillId="0" borderId="23" applyNumberFormat="0" applyFill="0" applyAlignment="0" applyProtection="0"/>
  </cellStyleXfs>
  <cellXfs count="115">
    <xf numFmtId="0" fontId="0" fillId="0" borderId="0" xfId="0"/>
    <xf numFmtId="0" fontId="4" fillId="0" borderId="0" xfId="0" applyFont="1"/>
    <xf numFmtId="0" fontId="5" fillId="0" borderId="0" xfId="0" applyFont="1"/>
    <xf numFmtId="0" fontId="3" fillId="0" borderId="0" xfId="65" applyFont="1"/>
    <xf numFmtId="3" fontId="4" fillId="0" borderId="0" xfId="0" applyNumberFormat="1" applyFont="1" applyAlignment="1">
      <alignment horizontal="right"/>
    </xf>
    <xf numFmtId="3" fontId="5" fillId="0" borderId="0" xfId="0" applyNumberFormat="1" applyFont="1" applyAlignment="1">
      <alignment horizontal="right"/>
    </xf>
    <xf numFmtId="164" fontId="7" fillId="0" borderId="0" xfId="0" applyNumberFormat="1" applyFont="1" applyAlignment="1">
      <alignment horizontal="right"/>
    </xf>
    <xf numFmtId="0" fontId="4" fillId="0" borderId="0" xfId="64" applyFont="1"/>
    <xf numFmtId="0" fontId="8" fillId="0" borderId="0" xfId="0" applyFont="1"/>
    <xf numFmtId="0" fontId="4" fillId="0" borderId="0" xfId="65" applyFont="1"/>
    <xf numFmtId="0" fontId="5" fillId="0" borderId="0" xfId="65" applyFont="1"/>
    <xf numFmtId="0" fontId="4" fillId="0" borderId="0" xfId="65" applyFont="1" applyAlignment="1">
      <alignment vertical="top"/>
    </xf>
    <xf numFmtId="164" fontId="10" fillId="0" borderId="0" xfId="0" applyNumberFormat="1" applyFont="1"/>
    <xf numFmtId="0" fontId="12" fillId="0" borderId="0" xfId="0" applyFont="1" applyFill="1"/>
    <xf numFmtId="0" fontId="4" fillId="0" borderId="0" xfId="0" applyFont="1" applyAlignment="1"/>
    <xf numFmtId="0" fontId="0" fillId="0" borderId="0" xfId="0" applyAlignment="1">
      <alignment vertical="top"/>
    </xf>
    <xf numFmtId="49" fontId="4" fillId="0" borderId="0" xfId="0" applyNumberFormat="1" applyFont="1" applyAlignment="1">
      <alignment horizontal="left"/>
    </xf>
    <xf numFmtId="0" fontId="4" fillId="0" borderId="0" xfId="57" applyFont="1" applyAlignment="1">
      <alignment horizontal="right"/>
    </xf>
    <xf numFmtId="49" fontId="4" fillId="0" borderId="0" xfId="0" applyNumberFormat="1" applyFont="1" applyAlignment="1">
      <alignment wrapText="1"/>
    </xf>
    <xf numFmtId="0" fontId="2" fillId="0" borderId="0" xfId="65" applyFont="1" applyAlignment="1"/>
    <xf numFmtId="0" fontId="9" fillId="0" borderId="0" xfId="0" applyFont="1" applyAlignment="1"/>
    <xf numFmtId="9" fontId="0" fillId="0" borderId="0" xfId="69" applyFont="1"/>
    <xf numFmtId="49" fontId="4" fillId="0" borderId="0" xfId="0" applyNumberFormat="1" applyFont="1" applyAlignment="1"/>
    <xf numFmtId="0" fontId="16" fillId="0" borderId="0" xfId="0" applyFont="1"/>
    <xf numFmtId="0" fontId="13" fillId="0" borderId="0" xfId="0" applyFont="1"/>
    <xf numFmtId="0" fontId="2" fillId="0" borderId="0" xfId="0" applyFont="1" applyAlignment="1">
      <alignment horizontal="left"/>
    </xf>
    <xf numFmtId="0" fontId="4" fillId="0" borderId="0" xfId="0" applyFont="1" applyAlignment="1">
      <alignment horizontal="left"/>
    </xf>
    <xf numFmtId="0" fontId="3" fillId="0" borderId="0" xfId="0" applyFont="1" applyAlignment="1">
      <alignment horizontal="centerContinuous"/>
    </xf>
    <xf numFmtId="0" fontId="13" fillId="0" borderId="0" xfId="0" applyFont="1" applyAlignment="1">
      <alignment horizontal="right"/>
    </xf>
    <xf numFmtId="0" fontId="49" fillId="0" borderId="0" xfId="0" applyFont="1" applyAlignment="1">
      <alignment vertical="center"/>
    </xf>
    <xf numFmtId="166" fontId="4" fillId="0" borderId="0" xfId="69" applyNumberFormat="1" applyFont="1"/>
    <xf numFmtId="166" fontId="0" fillId="0" borderId="0" xfId="69" applyNumberFormat="1" applyFont="1"/>
    <xf numFmtId="166" fontId="4" fillId="0" borderId="0" xfId="69" applyNumberFormat="1" applyFont="1" applyAlignment="1">
      <alignment horizontal="right"/>
    </xf>
    <xf numFmtId="0" fontId="4" fillId="0" borderId="0" xfId="58" applyFont="1" applyAlignment="1">
      <alignment vertical="center"/>
    </xf>
    <xf numFmtId="0" fontId="50" fillId="0" borderId="0" xfId="82" applyFont="1"/>
    <xf numFmtId="0" fontId="1" fillId="0" borderId="0" xfId="82"/>
    <xf numFmtId="0" fontId="51" fillId="0" borderId="0" xfId="82" applyFont="1" applyAlignment="1">
      <alignment vertical="center" wrapText="1"/>
    </xf>
    <xf numFmtId="0" fontId="1" fillId="0" borderId="0" xfId="82" applyFont="1"/>
    <xf numFmtId="0" fontId="52" fillId="0" borderId="0" xfId="82" applyFont="1" applyFill="1" applyAlignment="1">
      <alignment vertical="center" wrapText="1"/>
    </xf>
    <xf numFmtId="0" fontId="2" fillId="0" borderId="0" xfId="82" applyFont="1" applyAlignment="1">
      <alignment wrapText="1"/>
    </xf>
    <xf numFmtId="0" fontId="52" fillId="0" borderId="0" xfId="82" applyFont="1" applyFill="1" applyAlignment="1">
      <alignment vertical="center"/>
    </xf>
    <xf numFmtId="0" fontId="53" fillId="0" borderId="0" xfId="82" applyFont="1" applyAlignment="1">
      <alignment horizontal="justify" vertical="center" wrapText="1"/>
    </xf>
    <xf numFmtId="0" fontId="52" fillId="0" borderId="0" xfId="82" applyFont="1" applyAlignment="1">
      <alignment horizontal="justify" vertical="center" wrapText="1"/>
    </xf>
    <xf numFmtId="0" fontId="54" fillId="0" borderId="0" xfId="82" applyFont="1" applyAlignment="1">
      <alignment vertical="center" wrapText="1"/>
    </xf>
    <xf numFmtId="0" fontId="52" fillId="0" borderId="0" xfId="82" applyFont="1" applyAlignment="1">
      <alignment vertical="center" wrapText="1"/>
    </xf>
    <xf numFmtId="0" fontId="55" fillId="0" borderId="0" xfId="82" applyFont="1" applyAlignment="1">
      <alignment vertical="center" wrapText="1"/>
    </xf>
    <xf numFmtId="0" fontId="4" fillId="0" borderId="0" xfId="82" applyFont="1" applyAlignment="1">
      <alignment wrapText="1"/>
    </xf>
    <xf numFmtId="0" fontId="4" fillId="0" borderId="0" xfId="82" applyFont="1"/>
    <xf numFmtId="0" fontId="2" fillId="0" borderId="0" xfId="0" quotePrefix="1" applyFont="1" applyAlignment="1">
      <alignment horizontal="left"/>
    </xf>
    <xf numFmtId="0" fontId="9" fillId="0" borderId="0" xfId="0" applyFont="1"/>
    <xf numFmtId="0" fontId="5" fillId="0" borderId="0" xfId="65" applyFont="1" applyAlignment="1">
      <alignment horizontal="left"/>
    </xf>
    <xf numFmtId="0" fontId="4" fillId="25" borderId="0" xfId="0" applyFont="1" applyFill="1" applyBorder="1"/>
    <xf numFmtId="0" fontId="5" fillId="25" borderId="0" xfId="0" applyFont="1" applyFill="1" applyBorder="1"/>
    <xf numFmtId="0" fontId="4" fillId="25" borderId="0" xfId="0" applyFont="1" applyFill="1"/>
    <xf numFmtId="3" fontId="4" fillId="25" borderId="0" xfId="0" applyNumberFormat="1" applyFont="1" applyFill="1"/>
    <xf numFmtId="0" fontId="5" fillId="25" borderId="0" xfId="0" applyFont="1" applyFill="1"/>
    <xf numFmtId="3" fontId="5" fillId="25" borderId="19" xfId="0" applyNumberFormat="1" applyFont="1" applyFill="1" applyBorder="1"/>
    <xf numFmtId="171" fontId="50" fillId="0" borderId="0" xfId="58" applyNumberFormat="1" applyFont="1" applyAlignment="1">
      <alignment horizontal="right" wrapText="1"/>
    </xf>
    <xf numFmtId="14" fontId="50" fillId="0" borderId="0" xfId="58" applyNumberFormat="1" applyFont="1" applyAlignment="1">
      <alignment horizontal="right" wrapText="1"/>
    </xf>
    <xf numFmtId="0" fontId="58" fillId="0" borderId="23" xfId="83"/>
    <xf numFmtId="0" fontId="13" fillId="0" borderId="0" xfId="58"/>
    <xf numFmtId="0" fontId="1" fillId="0" borderId="0" xfId="82" applyFont="1" applyAlignment="1">
      <alignment horizontal="left" vertical="center" wrapText="1"/>
    </xf>
    <xf numFmtId="0" fontId="14" fillId="0" borderId="0" xfId="50" applyAlignment="1" applyProtection="1">
      <alignment vertical="center" wrapText="1"/>
    </xf>
    <xf numFmtId="3" fontId="4" fillId="25" borderId="22" xfId="0" applyNumberFormat="1" applyFont="1" applyFill="1" applyBorder="1"/>
    <xf numFmtId="3" fontId="4" fillId="25" borderId="0" xfId="0" applyNumberFormat="1" applyFont="1" applyFill="1" applyBorder="1"/>
    <xf numFmtId="0" fontId="5" fillId="25" borderId="0" xfId="65" applyFont="1" applyFill="1" applyBorder="1" applyAlignment="1">
      <alignment vertical="center"/>
    </xf>
    <xf numFmtId="164" fontId="5" fillId="25" borderId="22" xfId="65" applyNumberFormat="1" applyFont="1" applyFill="1" applyBorder="1" applyAlignment="1">
      <alignment horizontal="right" wrapText="1"/>
    </xf>
    <xf numFmtId="164" fontId="5" fillId="25" borderId="0" xfId="65" applyNumberFormat="1" applyFont="1" applyFill="1" applyBorder="1" applyAlignment="1">
      <alignment horizontal="right" wrapText="1"/>
    </xf>
    <xf numFmtId="0" fontId="4" fillId="25" borderId="0" xfId="65" applyFont="1" applyFill="1" applyBorder="1"/>
    <xf numFmtId="0" fontId="5" fillId="25" borderId="0" xfId="65" applyFont="1" applyFill="1" applyBorder="1"/>
    <xf numFmtId="3" fontId="5" fillId="25" borderId="0" xfId="0" applyNumberFormat="1" applyFont="1" applyFill="1" applyBorder="1"/>
    <xf numFmtId="0" fontId="5" fillId="0" borderId="0" xfId="0" applyFont="1" applyBorder="1" applyAlignment="1">
      <alignment horizontal="left"/>
    </xf>
    <xf numFmtId="0" fontId="4" fillId="25" borderId="11" xfId="0" applyFont="1" applyFill="1" applyBorder="1" applyAlignment="1">
      <alignment vertical="top"/>
    </xf>
    <xf numFmtId="0" fontId="5" fillId="25" borderId="24" xfId="0" applyFont="1" applyFill="1" applyBorder="1" applyAlignment="1">
      <alignment vertical="top"/>
    </xf>
    <xf numFmtId="3" fontId="1" fillId="0" borderId="0" xfId="0" applyNumberFormat="1" applyFont="1" applyBorder="1" applyAlignment="1">
      <alignment horizontal="right"/>
    </xf>
    <xf numFmtId="3" fontId="59" fillId="0" borderId="0" xfId="0" applyNumberFormat="1" applyFont="1" applyAlignment="1">
      <alignment horizontal="right"/>
    </xf>
    <xf numFmtId="164" fontId="59" fillId="0" borderId="0" xfId="0" applyNumberFormat="1" applyFont="1" applyAlignment="1">
      <alignment horizontal="right"/>
    </xf>
    <xf numFmtId="0" fontId="1" fillId="0" borderId="0" xfId="57" applyFont="1" applyAlignment="1">
      <alignment horizontal="right"/>
    </xf>
    <xf numFmtId="0" fontId="3" fillId="25" borderId="0" xfId="0" applyFont="1" applyFill="1" applyBorder="1"/>
    <xf numFmtId="0" fontId="3" fillId="25" borderId="11" xfId="0" applyFont="1" applyFill="1" applyBorder="1"/>
    <xf numFmtId="0" fontId="2" fillId="25" borderId="25" xfId="0" applyFont="1" applyFill="1" applyBorder="1" applyAlignment="1">
      <alignment horizontal="right" vertical="top" wrapText="1"/>
    </xf>
    <xf numFmtId="0" fontId="2" fillId="25" borderId="26" xfId="0" applyFont="1" applyFill="1" applyBorder="1" applyAlignment="1">
      <alignment horizontal="right" vertical="top" wrapText="1"/>
    </xf>
    <xf numFmtId="0" fontId="2" fillId="25" borderId="27" xfId="0" applyFont="1" applyFill="1" applyBorder="1" applyAlignment="1">
      <alignment horizontal="right" vertical="top" wrapText="1"/>
    </xf>
    <xf numFmtId="3" fontId="3" fillId="25" borderId="16" xfId="0" applyNumberFormat="1" applyFont="1" applyFill="1" applyBorder="1" applyAlignment="1">
      <alignment horizontal="right"/>
    </xf>
    <xf numFmtId="165" fontId="3" fillId="25" borderId="0" xfId="0" applyNumberFormat="1" applyFont="1" applyFill="1" applyBorder="1" applyAlignment="1">
      <alignment horizontal="right"/>
    </xf>
    <xf numFmtId="165" fontId="3" fillId="25" borderId="17" xfId="0" applyNumberFormat="1" applyFont="1" applyFill="1" applyBorder="1" applyAlignment="1">
      <alignment horizontal="right"/>
    </xf>
    <xf numFmtId="3" fontId="3" fillId="25" borderId="0" xfId="0" applyNumberFormat="1" applyFont="1" applyFill="1" applyBorder="1" applyAlignment="1">
      <alignment horizontal="right"/>
    </xf>
    <xf numFmtId="164" fontId="3" fillId="25" borderId="0" xfId="0" applyNumberFormat="1" applyFont="1" applyFill="1" applyBorder="1" applyAlignment="1">
      <alignment horizontal="right"/>
    </xf>
    <xf numFmtId="0" fontId="2" fillId="25" borderId="0" xfId="0" applyFont="1" applyFill="1" applyBorder="1"/>
    <xf numFmtId="3" fontId="2" fillId="25" borderId="16" xfId="0" applyNumberFormat="1" applyFont="1" applyFill="1" applyBorder="1" applyAlignment="1">
      <alignment horizontal="right"/>
    </xf>
    <xf numFmtId="165" fontId="2" fillId="25" borderId="0" xfId="0" applyNumberFormat="1" applyFont="1" applyFill="1" applyBorder="1" applyAlignment="1">
      <alignment horizontal="right"/>
    </xf>
    <xf numFmtId="165" fontId="2" fillId="25" borderId="17" xfId="0" applyNumberFormat="1" applyFont="1" applyFill="1" applyBorder="1" applyAlignment="1">
      <alignment horizontal="right"/>
    </xf>
    <xf numFmtId="3" fontId="2" fillId="25" borderId="0" xfId="0" applyNumberFormat="1" applyFont="1" applyFill="1" applyBorder="1" applyAlignment="1">
      <alignment horizontal="right"/>
    </xf>
    <xf numFmtId="164" fontId="2" fillId="25" borderId="0" xfId="0" applyNumberFormat="1" applyFont="1" applyFill="1" applyBorder="1" applyAlignment="1">
      <alignment horizontal="right"/>
    </xf>
    <xf numFmtId="0" fontId="5" fillId="25" borderId="11" xfId="65" applyFont="1" applyFill="1" applyBorder="1" applyAlignment="1">
      <alignment vertical="top"/>
    </xf>
    <xf numFmtId="0" fontId="5" fillId="25" borderId="28" xfId="0" applyFont="1" applyFill="1" applyBorder="1" applyAlignment="1">
      <alignment horizontal="right" vertical="top" wrapText="1"/>
    </xf>
    <xf numFmtId="0" fontId="5" fillId="25" borderId="29" xfId="65" applyFont="1" applyFill="1" applyBorder="1" applyAlignment="1">
      <alignment horizontal="right" wrapText="1"/>
    </xf>
    <xf numFmtId="0" fontId="5" fillId="25" borderId="11" xfId="65" applyFont="1" applyFill="1" applyBorder="1" applyAlignment="1">
      <alignment horizontal="right" wrapText="1"/>
    </xf>
    <xf numFmtId="0" fontId="4" fillId="0" borderId="0" xfId="0" applyFont="1" applyFill="1" applyBorder="1"/>
    <xf numFmtId="164" fontId="4" fillId="0" borderId="22" xfId="0" applyNumberFormat="1" applyFont="1" applyFill="1" applyBorder="1"/>
    <xf numFmtId="164" fontId="4" fillId="0" borderId="0" xfId="0" applyNumberFormat="1" applyFont="1" applyFill="1" applyBorder="1"/>
    <xf numFmtId="0" fontId="4" fillId="0" borderId="0" xfId="0" applyFont="1" applyBorder="1"/>
    <xf numFmtId="164" fontId="13" fillId="0" borderId="0" xfId="0" applyNumberFormat="1" applyFont="1" applyBorder="1" applyAlignment="1">
      <alignment horizontal="right"/>
    </xf>
    <xf numFmtId="0" fontId="4" fillId="0" borderId="0" xfId="57" applyFont="1" applyBorder="1" applyAlignment="1">
      <alignment horizontal="right"/>
    </xf>
    <xf numFmtId="0" fontId="13" fillId="0" borderId="0" xfId="0" applyFont="1" applyBorder="1" applyAlignment="1">
      <alignment horizontal="right"/>
    </xf>
    <xf numFmtId="0" fontId="13" fillId="0" borderId="0" xfId="0" applyFont="1" applyBorder="1"/>
    <xf numFmtId="49" fontId="4" fillId="0" borderId="0" xfId="0" applyNumberFormat="1" applyFont="1" applyAlignment="1"/>
    <xf numFmtId="49" fontId="4" fillId="0" borderId="0" xfId="0" applyNumberFormat="1" applyFont="1" applyAlignment="1">
      <alignment horizontal="left" wrapText="1"/>
    </xf>
    <xf numFmtId="0" fontId="9" fillId="0" borderId="0" xfId="0" applyFont="1"/>
    <xf numFmtId="0" fontId="2" fillId="25" borderId="20" xfId="0" applyFont="1" applyFill="1" applyBorder="1" applyAlignment="1">
      <alignment horizontal="center"/>
    </xf>
    <xf numFmtId="0" fontId="2" fillId="25" borderId="18" xfId="0" applyFont="1" applyFill="1" applyBorder="1" applyAlignment="1">
      <alignment horizontal="center"/>
    </xf>
    <xf numFmtId="0" fontId="2" fillId="25" borderId="21" xfId="0" applyFont="1" applyFill="1" applyBorder="1" applyAlignment="1">
      <alignment horizontal="center"/>
    </xf>
    <xf numFmtId="0" fontId="2" fillId="0" borderId="0" xfId="0" quotePrefix="1" applyFont="1" applyAlignment="1">
      <alignment horizontal="left"/>
    </xf>
    <xf numFmtId="0" fontId="16" fillId="0" borderId="0" xfId="0" applyFont="1" applyAlignment="1">
      <alignment horizontal="left"/>
    </xf>
    <xf numFmtId="0" fontId="5" fillId="0" borderId="0" xfId="65" applyFont="1" applyAlignment="1">
      <alignment horizontal="left"/>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2"/>
    <cellStyle name="Normal 3" xfId="61"/>
    <cellStyle name="Normal 3 2" xfId="62"/>
    <cellStyle name="Normal 4" xfId="63"/>
    <cellStyle name="Normal_Tab1_FM_DOM" xfId="64"/>
    <cellStyle name="Normal_Tab2_etab"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Titre 1" xfId="83" builtinId="16"/>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'4.12 Graphique 1'!$A$3</c:f>
          <c:strCache>
            <c:ptCount val="1"/>
            <c:pt idx="0">
              <c:v>[1] Évolution des effectifs d'élèves du second degré dans l'enseignement agricole               </c:v>
            </c:pt>
          </c:strCache>
        </c:strRef>
      </c:tx>
      <c:layout/>
      <c:overlay val="0"/>
      <c:txPr>
        <a:bodyPr/>
        <a:lstStyle/>
        <a:p>
          <a:pPr>
            <a:defRPr sz="1000" b="1"/>
          </a:pPr>
          <a:endParaRPr lang="fr-FR"/>
        </a:p>
      </c:txPr>
    </c:title>
    <c:autoTitleDeleted val="0"/>
    <c:plotArea>
      <c:layout>
        <c:manualLayout>
          <c:layoutTarget val="inner"/>
          <c:xMode val="edge"/>
          <c:yMode val="edge"/>
          <c:x val="5.8060759646423522E-2"/>
          <c:y val="6.3336614173228348E-2"/>
          <c:w val="0.74769192723683964"/>
          <c:h val="0.87563723069315702"/>
        </c:manualLayout>
      </c:layout>
      <c:lineChart>
        <c:grouping val="standard"/>
        <c:varyColors val="0"/>
        <c:ser>
          <c:idx val="0"/>
          <c:order val="0"/>
          <c:tx>
            <c:strRef>
              <c:f>'4.12 Graphique 1'!$A$6</c:f>
              <c:strCache>
                <c:ptCount val="1"/>
                <c:pt idx="0">
                  <c:v>Formations en collège</c:v>
                </c:pt>
              </c:strCache>
            </c:strRef>
          </c:tx>
          <c:spPr>
            <a:ln>
              <a:solidFill>
                <a:srgbClr val="00C8FF"/>
              </a:solidFill>
            </a:ln>
          </c:spPr>
          <c:marker>
            <c:symbol val="none"/>
          </c:marker>
          <c:cat>
            <c:numRef>
              <c:f>'4.12 Graphique 1'!$B$5:$G$5</c:f>
              <c:numCache>
                <c:formatCode>General</c:formatCode>
                <c:ptCount val="6"/>
                <c:pt idx="0">
                  <c:v>2018</c:v>
                </c:pt>
                <c:pt idx="1">
                  <c:v>2019</c:v>
                </c:pt>
                <c:pt idx="2">
                  <c:v>2020</c:v>
                </c:pt>
                <c:pt idx="3">
                  <c:v>2021</c:v>
                </c:pt>
                <c:pt idx="4">
                  <c:v>2022</c:v>
                </c:pt>
                <c:pt idx="5">
                  <c:v>2023</c:v>
                </c:pt>
              </c:numCache>
            </c:numRef>
          </c:cat>
          <c:val>
            <c:numRef>
              <c:f>'4.12 Graphique 1'!$B$6:$G$6</c:f>
              <c:numCache>
                <c:formatCode>#,##0</c:formatCode>
                <c:ptCount val="6"/>
              </c:numCache>
            </c:numRef>
          </c:val>
          <c:smooth val="0"/>
          <c:extLst>
            <c:ext xmlns:c16="http://schemas.microsoft.com/office/drawing/2014/chart" uri="{C3380CC4-5D6E-409C-BE32-E72D297353CC}">
              <c16:uniqueId val="{00000000-D5FB-4499-BCB4-E7A0602BA48C}"/>
            </c:ext>
          </c:extLst>
        </c:ser>
        <c:ser>
          <c:idx val="1"/>
          <c:order val="1"/>
          <c:tx>
            <c:strRef>
              <c:f>'4.12 Graphique 1'!$A$7</c:f>
              <c:strCache>
                <c:ptCount val="1"/>
                <c:pt idx="0">
                  <c:v>Formations professionnelles en lycée</c:v>
                </c:pt>
              </c:strCache>
            </c:strRef>
          </c:tx>
          <c:spPr>
            <a:ln>
              <a:solidFill>
                <a:srgbClr val="D10DFF"/>
              </a:solidFill>
            </a:ln>
          </c:spPr>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83-4175-BDBE-875E6CAD05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'4.12 Graphique 1'!$B$5:$G$5</c:f>
              <c:numCache>
                <c:formatCode>General</c:formatCode>
                <c:ptCount val="6"/>
                <c:pt idx="0">
                  <c:v>2018</c:v>
                </c:pt>
                <c:pt idx="1">
                  <c:v>2019</c:v>
                </c:pt>
                <c:pt idx="2">
                  <c:v>2020</c:v>
                </c:pt>
                <c:pt idx="3">
                  <c:v>2021</c:v>
                </c:pt>
                <c:pt idx="4">
                  <c:v>2022</c:v>
                </c:pt>
                <c:pt idx="5">
                  <c:v>2023</c:v>
                </c:pt>
              </c:numCache>
            </c:numRef>
          </c:cat>
          <c:val>
            <c:numRef>
              <c:f>'4.12 Graphique 1'!$B$7:$G$7</c:f>
              <c:numCache>
                <c:formatCode>#,##0</c:formatCode>
                <c:ptCount val="6"/>
                <c:pt idx="0">
                  <c:v>164</c:v>
                </c:pt>
                <c:pt idx="1">
                  <c:v>163</c:v>
                </c:pt>
                <c:pt idx="2">
                  <c:v>155</c:v>
                </c:pt>
                <c:pt idx="3">
                  <c:v>165</c:v>
                </c:pt>
                <c:pt idx="4">
                  <c:v>159</c:v>
                </c:pt>
                <c:pt idx="5">
                  <c:v>149</c:v>
                </c:pt>
              </c:numCache>
            </c:numRef>
          </c:val>
          <c:smooth val="0"/>
          <c:extLst>
            <c:ext xmlns:c16="http://schemas.microsoft.com/office/drawing/2014/chart" uri="{C3380CC4-5D6E-409C-BE32-E72D297353CC}">
              <c16:uniqueId val="{00000001-D5FB-4499-BCB4-E7A0602BA48C}"/>
            </c:ext>
          </c:extLst>
        </c:ser>
        <c:ser>
          <c:idx val="2"/>
          <c:order val="2"/>
          <c:tx>
            <c:strRef>
              <c:f>'4.12 Graphique 1'!$A$8</c:f>
              <c:strCache>
                <c:ptCount val="1"/>
                <c:pt idx="0">
                  <c:v>Formations générales et technologiques en lycée</c:v>
                </c:pt>
              </c:strCache>
            </c:strRef>
          </c:tx>
          <c:spPr>
            <a:ln>
              <a:solidFill>
                <a:srgbClr val="650CE8"/>
              </a:solidFill>
            </a:ln>
          </c:spPr>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283-4175-BDBE-875E6CAD05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'4.12 Graphique 1'!$B$5:$G$5</c:f>
              <c:numCache>
                <c:formatCode>General</c:formatCode>
                <c:ptCount val="6"/>
                <c:pt idx="0">
                  <c:v>2018</c:v>
                </c:pt>
                <c:pt idx="1">
                  <c:v>2019</c:v>
                </c:pt>
                <c:pt idx="2">
                  <c:v>2020</c:v>
                </c:pt>
                <c:pt idx="3">
                  <c:v>2021</c:v>
                </c:pt>
                <c:pt idx="4">
                  <c:v>2022</c:v>
                </c:pt>
                <c:pt idx="5">
                  <c:v>2023</c:v>
                </c:pt>
              </c:numCache>
            </c:numRef>
          </c:cat>
          <c:val>
            <c:numRef>
              <c:f>'4.12 Graphique 1'!$B$8:$G$8</c:f>
              <c:numCache>
                <c:formatCode>#,##0</c:formatCode>
                <c:ptCount val="6"/>
                <c:pt idx="0">
                  <c:v>44</c:v>
                </c:pt>
                <c:pt idx="1">
                  <c:v>40</c:v>
                </c:pt>
                <c:pt idx="2">
                  <c:v>35</c:v>
                </c:pt>
                <c:pt idx="3">
                  <c:v>27</c:v>
                </c:pt>
                <c:pt idx="4">
                  <c:v>34</c:v>
                </c:pt>
                <c:pt idx="5">
                  <c:v>38</c:v>
                </c:pt>
              </c:numCache>
            </c:numRef>
          </c:val>
          <c:smooth val="0"/>
          <c:extLst>
            <c:ext xmlns:c16="http://schemas.microsoft.com/office/drawing/2014/chart" uri="{C3380CC4-5D6E-409C-BE32-E72D297353CC}">
              <c16:uniqueId val="{00000002-D5FB-4499-BCB4-E7A0602BA48C}"/>
            </c:ext>
          </c:extLst>
        </c:ser>
        <c:ser>
          <c:idx val="3"/>
          <c:order val="3"/>
          <c:tx>
            <c:strRef>
              <c:f>'4.12 Graphique 1'!$A$10</c:f>
              <c:strCache>
                <c:ptCount val="1"/>
                <c:pt idx="0">
                  <c:v>Total (1)</c:v>
                </c:pt>
              </c:strCache>
            </c:strRef>
          </c:tx>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283-4175-BDBE-875E6CAD05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'4.12 Graphique 1'!$B$5:$G$5</c:f>
              <c:numCache>
                <c:formatCode>General</c:formatCode>
                <c:ptCount val="6"/>
                <c:pt idx="0">
                  <c:v>2018</c:v>
                </c:pt>
                <c:pt idx="1">
                  <c:v>2019</c:v>
                </c:pt>
                <c:pt idx="2">
                  <c:v>2020</c:v>
                </c:pt>
                <c:pt idx="3">
                  <c:v>2021</c:v>
                </c:pt>
                <c:pt idx="4">
                  <c:v>2022</c:v>
                </c:pt>
                <c:pt idx="5">
                  <c:v>2023</c:v>
                </c:pt>
              </c:numCache>
            </c:numRef>
          </c:cat>
          <c:val>
            <c:numRef>
              <c:f>'4.12 Graphique 1'!$B$10:$G$10</c:f>
              <c:numCache>
                <c:formatCode>#,##0</c:formatCode>
                <c:ptCount val="6"/>
                <c:pt idx="0">
                  <c:v>272</c:v>
                </c:pt>
                <c:pt idx="1">
                  <c:v>273</c:v>
                </c:pt>
                <c:pt idx="2">
                  <c:v>258</c:v>
                </c:pt>
                <c:pt idx="3">
                  <c:v>264</c:v>
                </c:pt>
                <c:pt idx="4">
                  <c:v>257</c:v>
                </c:pt>
                <c:pt idx="5">
                  <c:v>233</c:v>
                </c:pt>
              </c:numCache>
            </c:numRef>
          </c:val>
          <c:smooth val="0"/>
          <c:extLst>
            <c:ext xmlns:c16="http://schemas.microsoft.com/office/drawing/2014/chart" uri="{C3380CC4-5D6E-409C-BE32-E72D297353CC}">
              <c16:uniqueId val="{00000000-1789-4407-9C5B-C5836ED3B7BB}"/>
            </c:ext>
          </c:extLst>
        </c:ser>
        <c:ser>
          <c:idx val="4"/>
          <c:order val="4"/>
          <c:tx>
            <c:strRef>
              <c:f>'4.12 Graphique 1'!$A$9</c:f>
              <c:strCache>
                <c:ptCount val="1"/>
                <c:pt idx="0">
                  <c:v>Formations post-bac en lycée</c:v>
                </c:pt>
              </c:strCache>
            </c:strRef>
          </c:tx>
          <c:marker>
            <c:symbol val="none"/>
          </c:marker>
          <c:dLbls>
            <c:dLbl>
              <c:idx val="5"/>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283-4175-BDBE-875E6CAD05D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'4.12 Graphique 1'!$B$9:$G$9</c:f>
              <c:numCache>
                <c:formatCode>#,##0</c:formatCode>
                <c:ptCount val="6"/>
                <c:pt idx="0">
                  <c:v>64</c:v>
                </c:pt>
                <c:pt idx="1">
                  <c:v>70</c:v>
                </c:pt>
                <c:pt idx="2">
                  <c:v>68</c:v>
                </c:pt>
                <c:pt idx="3">
                  <c:v>72</c:v>
                </c:pt>
                <c:pt idx="4">
                  <c:v>64</c:v>
                </c:pt>
                <c:pt idx="5">
                  <c:v>46</c:v>
                </c:pt>
              </c:numCache>
            </c:numRef>
          </c:val>
          <c:smooth val="0"/>
          <c:extLst>
            <c:ext xmlns:c16="http://schemas.microsoft.com/office/drawing/2014/chart" uri="{C3380CC4-5D6E-409C-BE32-E72D297353CC}">
              <c16:uniqueId val="{00000000-7283-4175-BDBE-875E6CAD05D0}"/>
            </c:ext>
          </c:extLst>
        </c:ser>
        <c:dLbls>
          <c:showLegendKey val="0"/>
          <c:showVal val="0"/>
          <c:showCatName val="0"/>
          <c:showSerName val="0"/>
          <c:showPercent val="0"/>
          <c:showBubbleSize val="0"/>
        </c:dLbls>
        <c:smooth val="0"/>
        <c:axId val="598315040"/>
        <c:axId val="1"/>
      </c:lineChart>
      <c:catAx>
        <c:axId val="59831504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98315040"/>
        <c:crosses val="autoZero"/>
        <c:crossBetween val="between"/>
      </c:valAx>
    </c:plotArea>
    <c:legend>
      <c:legendPos val="r"/>
      <c:layout>
        <c:manualLayout>
          <c:xMode val="edge"/>
          <c:yMode val="edge"/>
          <c:x val="0.86232547180696772"/>
          <c:y val="7.4546266823030116E-2"/>
          <c:w val="0.13767452819303222"/>
          <c:h val="0.60799966493549995"/>
        </c:manualLayout>
      </c:layout>
      <c:overlay val="0"/>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542924</xdr:colOff>
      <xdr:row>2</xdr:row>
      <xdr:rowOff>85725</xdr:rowOff>
    </xdr:from>
    <xdr:to>
      <xdr:col>16</xdr:col>
      <xdr:colOff>704850</xdr:colOff>
      <xdr:row>22</xdr:row>
      <xdr:rowOff>66675</xdr:rowOff>
    </xdr:to>
    <xdr:graphicFrame macro="">
      <xdr:nvGraphicFramePr>
        <xdr:cNvPr id="2351" name="Graphique 2">
          <a:extLst>
            <a:ext uri="{FF2B5EF4-FFF2-40B4-BE49-F238E27FC236}">
              <a16:creationId xmlns:a16="http://schemas.microsoft.com/office/drawing/2014/main" id="{00000000-0008-0000-0100-00002F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corse.fr/l-academie-en-chiffres-12358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99"/>
  <sheetViews>
    <sheetView showGridLines="0" tabSelected="1" zoomScaleNormal="100" zoomScaleSheetLayoutView="110" workbookViewId="0">
      <selection activeCell="A20" sqref="A20"/>
    </sheetView>
  </sheetViews>
  <sheetFormatPr baseColWidth="10" defaultRowHeight="12.75" x14ac:dyDescent="0.2"/>
  <cols>
    <col min="1" max="1" width="90.7109375" style="35" customWidth="1"/>
    <col min="2" max="16384" width="11.42578125" style="35"/>
  </cols>
  <sheetData>
    <row r="1" spans="1:1" x14ac:dyDescent="0.2">
      <c r="A1" s="34" t="s">
        <v>65</v>
      </c>
    </row>
    <row r="2" spans="1:1" x14ac:dyDescent="0.2">
      <c r="A2" s="57" t="s">
        <v>54</v>
      </c>
    </row>
    <row r="3" spans="1:1" x14ac:dyDescent="0.2">
      <c r="A3" s="58">
        <v>45253</v>
      </c>
    </row>
    <row r="4" spans="1:1" ht="20.25" thickBot="1" x14ac:dyDescent="0.35">
      <c r="A4" s="59" t="s">
        <v>55</v>
      </c>
    </row>
    <row r="5" spans="1:1" ht="13.5" thickTop="1" x14ac:dyDescent="0.2">
      <c r="A5" s="60"/>
    </row>
    <row r="6" spans="1:1" ht="25.5" x14ac:dyDescent="0.2">
      <c r="A6" s="61" t="s">
        <v>56</v>
      </c>
    </row>
    <row r="7" spans="1:1" ht="102" customHeight="1" x14ac:dyDescent="0.2">
      <c r="A7" s="62" t="s">
        <v>57</v>
      </c>
    </row>
    <row r="10" spans="1:1" ht="15.75" x14ac:dyDescent="0.2">
      <c r="A10" s="36" t="s">
        <v>59</v>
      </c>
    </row>
    <row r="11" spans="1:1" x14ac:dyDescent="0.2">
      <c r="A11" s="34"/>
    </row>
    <row r="12" spans="1:1" x14ac:dyDescent="0.2">
      <c r="A12" s="34"/>
    </row>
    <row r="13" spans="1:1" x14ac:dyDescent="0.2">
      <c r="A13" s="34"/>
    </row>
    <row r="14" spans="1:1" s="37" customFormat="1" ht="34.9" customHeight="1" x14ac:dyDescent="0.2"/>
    <row r="15" spans="1:1" ht="35.1" customHeight="1" x14ac:dyDescent="0.2">
      <c r="A15" s="38" t="s">
        <v>38</v>
      </c>
    </row>
    <row r="16" spans="1:1" x14ac:dyDescent="0.2">
      <c r="A16" s="39" t="s">
        <v>17</v>
      </c>
    </row>
    <row r="17" spans="1:1" x14ac:dyDescent="0.2">
      <c r="A17" s="39" t="s">
        <v>63</v>
      </c>
    </row>
    <row r="18" spans="1:1" x14ac:dyDescent="0.2">
      <c r="A18" s="39" t="s">
        <v>18</v>
      </c>
    </row>
    <row r="19" spans="1:1" x14ac:dyDescent="0.2">
      <c r="A19" s="39" t="s">
        <v>70</v>
      </c>
    </row>
    <row r="20" spans="1:1" x14ac:dyDescent="0.2">
      <c r="A20" s="39"/>
    </row>
    <row r="21" spans="1:1" x14ac:dyDescent="0.2">
      <c r="A21" s="39"/>
    </row>
    <row r="22" spans="1:1" x14ac:dyDescent="0.2">
      <c r="A22" s="39"/>
    </row>
    <row r="23" spans="1:1" x14ac:dyDescent="0.2">
      <c r="A23" s="39"/>
    </row>
    <row r="24" spans="1:1" ht="35.1" customHeight="1" x14ac:dyDescent="0.2">
      <c r="A24" s="40" t="s">
        <v>39</v>
      </c>
    </row>
    <row r="25" spans="1:1" ht="33.75" x14ac:dyDescent="0.2">
      <c r="A25" s="41" t="s">
        <v>50</v>
      </c>
    </row>
    <row r="26" spans="1:1" ht="22.5" x14ac:dyDescent="0.2">
      <c r="A26" s="41" t="s">
        <v>51</v>
      </c>
    </row>
    <row r="27" spans="1:1" x14ac:dyDescent="0.2">
      <c r="A27" s="41" t="s">
        <v>52</v>
      </c>
    </row>
    <row r="28" spans="1:1" ht="35.1" customHeight="1" x14ac:dyDescent="0.2">
      <c r="A28" s="42" t="s">
        <v>40</v>
      </c>
    </row>
    <row r="29" spans="1:1" x14ac:dyDescent="0.2">
      <c r="A29" s="43" t="s">
        <v>41</v>
      </c>
    </row>
    <row r="30" spans="1:1" ht="35.1" customHeight="1" x14ac:dyDescent="0.2">
      <c r="A30" s="44" t="s">
        <v>42</v>
      </c>
    </row>
    <row r="31" spans="1:1" x14ac:dyDescent="0.2">
      <c r="A31" s="45" t="s">
        <v>43</v>
      </c>
    </row>
    <row r="32" spans="1:1" x14ac:dyDescent="0.2">
      <c r="A32" s="37"/>
    </row>
    <row r="33" spans="1:1" ht="22.5" x14ac:dyDescent="0.2">
      <c r="A33" s="46" t="s">
        <v>44</v>
      </c>
    </row>
    <row r="34" spans="1:1" x14ac:dyDescent="0.2">
      <c r="A34" s="47"/>
    </row>
    <row r="35" spans="1:1" x14ac:dyDescent="0.2">
      <c r="A35" s="40" t="s">
        <v>45</v>
      </c>
    </row>
    <row r="36" spans="1:1" x14ac:dyDescent="0.2">
      <c r="A36" s="47"/>
    </row>
    <row r="37" spans="1:1" x14ac:dyDescent="0.2">
      <c r="A37" s="47" t="s">
        <v>46</v>
      </c>
    </row>
    <row r="38" spans="1:1" x14ac:dyDescent="0.2">
      <c r="A38" s="47" t="s">
        <v>47</v>
      </c>
    </row>
    <row r="39" spans="1:1" x14ac:dyDescent="0.2">
      <c r="A39" s="47" t="s">
        <v>48</v>
      </c>
    </row>
    <row r="40" spans="1:1" x14ac:dyDescent="0.2">
      <c r="A40" s="47" t="s">
        <v>49</v>
      </c>
    </row>
    <row r="41" spans="1:1" x14ac:dyDescent="0.2">
      <c r="A41" s="37"/>
    </row>
    <row r="42" spans="1:1" x14ac:dyDescent="0.2">
      <c r="A42" s="37"/>
    </row>
    <row r="43" spans="1:1" x14ac:dyDescent="0.2">
      <c r="A43" s="37"/>
    </row>
    <row r="44" spans="1:1" x14ac:dyDescent="0.2">
      <c r="A44" s="37"/>
    </row>
    <row r="45" spans="1:1" x14ac:dyDescent="0.2">
      <c r="A45" s="37"/>
    </row>
    <row r="46" spans="1:1" x14ac:dyDescent="0.2">
      <c r="A46" s="37"/>
    </row>
    <row r="47" spans="1:1" x14ac:dyDescent="0.2">
      <c r="A47" s="37"/>
    </row>
    <row r="48" spans="1:1" x14ac:dyDescent="0.2">
      <c r="A48" s="37"/>
    </row>
    <row r="49" spans="1:1" x14ac:dyDescent="0.2">
      <c r="A49" s="37"/>
    </row>
    <row r="50" spans="1:1" x14ac:dyDescent="0.2">
      <c r="A50" s="37"/>
    </row>
    <row r="51" spans="1:1" x14ac:dyDescent="0.2">
      <c r="A51" s="37"/>
    </row>
    <row r="52" spans="1:1" x14ac:dyDescent="0.2">
      <c r="A52" s="37"/>
    </row>
    <row r="53" spans="1:1" x14ac:dyDescent="0.2">
      <c r="A53" s="37"/>
    </row>
    <row r="54" spans="1:1" x14ac:dyDescent="0.2">
      <c r="A54" s="37"/>
    </row>
    <row r="55" spans="1:1" x14ac:dyDescent="0.2">
      <c r="A55" s="37"/>
    </row>
    <row r="56" spans="1:1" x14ac:dyDescent="0.2">
      <c r="A56" s="37"/>
    </row>
    <row r="57" spans="1:1" x14ac:dyDescent="0.2">
      <c r="A57" s="37"/>
    </row>
    <row r="58" spans="1:1" x14ac:dyDescent="0.2">
      <c r="A58" s="37"/>
    </row>
    <row r="59" spans="1:1" x14ac:dyDescent="0.2">
      <c r="A59" s="37"/>
    </row>
    <row r="60" spans="1:1" x14ac:dyDescent="0.2">
      <c r="A60" s="37"/>
    </row>
    <row r="61" spans="1:1" x14ac:dyDescent="0.2">
      <c r="A61" s="37"/>
    </row>
    <row r="62" spans="1:1" x14ac:dyDescent="0.2">
      <c r="A62" s="37"/>
    </row>
    <row r="63" spans="1:1" x14ac:dyDescent="0.2">
      <c r="A63" s="37"/>
    </row>
    <row r="64" spans="1:1" x14ac:dyDescent="0.2">
      <c r="A64" s="37"/>
    </row>
    <row r="65" spans="1:1" x14ac:dyDescent="0.2">
      <c r="A65" s="37"/>
    </row>
    <row r="66" spans="1:1" x14ac:dyDescent="0.2">
      <c r="A66" s="37"/>
    </row>
    <row r="67" spans="1:1" x14ac:dyDescent="0.2">
      <c r="A67" s="37"/>
    </row>
    <row r="68" spans="1:1" x14ac:dyDescent="0.2">
      <c r="A68" s="37"/>
    </row>
    <row r="69" spans="1:1" x14ac:dyDescent="0.2">
      <c r="A69" s="37"/>
    </row>
    <row r="70" spans="1:1" x14ac:dyDescent="0.2">
      <c r="A70" s="37"/>
    </row>
    <row r="71" spans="1:1" x14ac:dyDescent="0.2">
      <c r="A71" s="37"/>
    </row>
    <row r="72" spans="1:1" x14ac:dyDescent="0.2">
      <c r="A72" s="37"/>
    </row>
    <row r="73" spans="1:1" x14ac:dyDescent="0.2">
      <c r="A73" s="37"/>
    </row>
    <row r="74" spans="1:1" x14ac:dyDescent="0.2">
      <c r="A74" s="37"/>
    </row>
    <row r="75" spans="1:1" x14ac:dyDescent="0.2">
      <c r="A75" s="37"/>
    </row>
    <row r="76" spans="1:1" x14ac:dyDescent="0.2">
      <c r="A76" s="37"/>
    </row>
    <row r="77" spans="1:1" x14ac:dyDescent="0.2">
      <c r="A77" s="37"/>
    </row>
    <row r="78" spans="1:1" x14ac:dyDescent="0.2">
      <c r="A78" s="37"/>
    </row>
    <row r="79" spans="1:1" x14ac:dyDescent="0.2">
      <c r="A79" s="37"/>
    </row>
    <row r="80" spans="1:1" x14ac:dyDescent="0.2">
      <c r="A80" s="37"/>
    </row>
    <row r="81" spans="1:1" x14ac:dyDescent="0.2">
      <c r="A81" s="37"/>
    </row>
    <row r="82" spans="1:1" x14ac:dyDescent="0.2">
      <c r="A82" s="37"/>
    </row>
    <row r="83" spans="1:1" x14ac:dyDescent="0.2">
      <c r="A83" s="37"/>
    </row>
    <row r="84" spans="1:1" x14ac:dyDescent="0.2">
      <c r="A84" s="37"/>
    </row>
    <row r="85" spans="1:1" x14ac:dyDescent="0.2">
      <c r="A85" s="37"/>
    </row>
    <row r="86" spans="1:1" x14ac:dyDescent="0.2">
      <c r="A86" s="37"/>
    </row>
    <row r="87" spans="1:1" x14ac:dyDescent="0.2">
      <c r="A87" s="37"/>
    </row>
    <row r="88" spans="1:1" x14ac:dyDescent="0.2">
      <c r="A88" s="37"/>
    </row>
    <row r="89" spans="1:1" x14ac:dyDescent="0.2">
      <c r="A89" s="37"/>
    </row>
    <row r="90" spans="1:1" x14ac:dyDescent="0.2">
      <c r="A90" s="37"/>
    </row>
    <row r="91" spans="1:1" x14ac:dyDescent="0.2">
      <c r="A91" s="37"/>
    </row>
    <row r="92" spans="1:1" x14ac:dyDescent="0.2">
      <c r="A92" s="37"/>
    </row>
    <row r="93" spans="1:1" x14ac:dyDescent="0.2">
      <c r="A93" s="37"/>
    </row>
    <row r="94" spans="1:1" x14ac:dyDescent="0.2">
      <c r="A94" s="37"/>
    </row>
    <row r="95" spans="1:1" x14ac:dyDescent="0.2">
      <c r="A95" s="37"/>
    </row>
    <row r="96" spans="1:1" x14ac:dyDescent="0.2">
      <c r="A96" s="37"/>
    </row>
    <row r="97" spans="1:1" x14ac:dyDescent="0.2">
      <c r="A97" s="37"/>
    </row>
    <row r="98" spans="1:1" x14ac:dyDescent="0.2">
      <c r="A98" s="37"/>
    </row>
    <row r="99" spans="1:1" x14ac:dyDescent="0.2">
      <c r="A99" s="37"/>
    </row>
  </sheetData>
  <hyperlinks>
    <hyperlink ref="A7"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36"/>
  <sheetViews>
    <sheetView showGridLines="0" zoomScaleNormal="100" workbookViewId="0">
      <selection activeCell="R23" sqref="R23"/>
    </sheetView>
  </sheetViews>
  <sheetFormatPr baseColWidth="10" defaultRowHeight="12.75" x14ac:dyDescent="0.2"/>
  <cols>
    <col min="1" max="1" width="35.140625" customWidth="1"/>
    <col min="2" max="2" width="6.5703125" bestFit="1" customWidth="1"/>
    <col min="3" max="4" width="7.5703125" bestFit="1" customWidth="1"/>
    <col min="5" max="7" width="8.85546875" customWidth="1"/>
  </cols>
  <sheetData>
    <row r="1" spans="1:7" s="1" customFormat="1" ht="14.1" customHeight="1" x14ac:dyDescent="0.25">
      <c r="A1" s="49" t="s">
        <v>60</v>
      </c>
    </row>
    <row r="2" spans="1:7" s="1" customFormat="1" ht="14.1" customHeight="1" x14ac:dyDescent="0.2"/>
    <row r="3" spans="1:7" s="1" customFormat="1" ht="14.1" customHeight="1" x14ac:dyDescent="0.2">
      <c r="A3" s="48" t="str">
        <f>'4.12 Notice'!A16</f>
        <v xml:space="preserve">[1] Évolution des effectifs d'élèves du second degré dans l'enseignement agricole               </v>
      </c>
    </row>
    <row r="4" spans="1:7" s="1" customFormat="1" ht="14.1" customHeight="1" x14ac:dyDescent="0.2">
      <c r="A4" s="14"/>
    </row>
    <row r="5" spans="1:7" s="15" customFormat="1" x14ac:dyDescent="0.2">
      <c r="A5" s="72"/>
      <c r="B5" s="73">
        <v>2018</v>
      </c>
      <c r="C5" s="73">
        <v>2019</v>
      </c>
      <c r="D5" s="73">
        <v>2020</v>
      </c>
      <c r="E5" s="73">
        <v>2021</v>
      </c>
      <c r="F5" s="73">
        <v>2022</v>
      </c>
      <c r="G5" s="73">
        <v>2023</v>
      </c>
    </row>
    <row r="6" spans="1:7" ht="18" customHeight="1" x14ac:dyDescent="0.2">
      <c r="A6" s="53" t="s">
        <v>23</v>
      </c>
      <c r="B6" s="54"/>
      <c r="C6" s="54"/>
      <c r="D6" s="54"/>
      <c r="E6" s="54"/>
      <c r="F6" s="54"/>
      <c r="G6" s="31"/>
    </row>
    <row r="7" spans="1:7" ht="18" customHeight="1" x14ac:dyDescent="0.2">
      <c r="A7" s="53" t="s">
        <v>19</v>
      </c>
      <c r="B7" s="54">
        <v>164</v>
      </c>
      <c r="C7" s="54">
        <v>163</v>
      </c>
      <c r="D7" s="54">
        <v>155</v>
      </c>
      <c r="E7" s="54">
        <v>165</v>
      </c>
      <c r="F7" s="54">
        <v>159</v>
      </c>
      <c r="G7" s="54">
        <v>149</v>
      </c>
    </row>
    <row r="8" spans="1:7" ht="18" customHeight="1" x14ac:dyDescent="0.2">
      <c r="A8" s="53" t="s">
        <v>20</v>
      </c>
      <c r="B8" s="54">
        <v>44</v>
      </c>
      <c r="C8" s="54">
        <v>40</v>
      </c>
      <c r="D8" s="54">
        <v>35</v>
      </c>
      <c r="E8" s="54">
        <v>27</v>
      </c>
      <c r="F8" s="54">
        <v>34</v>
      </c>
      <c r="G8" s="54">
        <v>38</v>
      </c>
    </row>
    <row r="9" spans="1:7" ht="18" customHeight="1" x14ac:dyDescent="0.2">
      <c r="A9" s="53" t="s">
        <v>66</v>
      </c>
      <c r="B9" s="54">
        <v>64</v>
      </c>
      <c r="C9" s="54">
        <v>70</v>
      </c>
      <c r="D9" s="54">
        <v>68</v>
      </c>
      <c r="E9" s="54">
        <v>72</v>
      </c>
      <c r="F9" s="54">
        <v>64</v>
      </c>
      <c r="G9" s="54">
        <v>46</v>
      </c>
    </row>
    <row r="10" spans="1:7" ht="18" customHeight="1" x14ac:dyDescent="0.2">
      <c r="A10" s="55" t="s">
        <v>24</v>
      </c>
      <c r="B10" s="56">
        <f>SUM(B7:B9)</f>
        <v>272</v>
      </c>
      <c r="C10" s="56">
        <f t="shared" ref="C10:G10" si="0">SUM(C7:C9)</f>
        <v>273</v>
      </c>
      <c r="D10" s="56">
        <f t="shared" si="0"/>
        <v>258</v>
      </c>
      <c r="E10" s="56">
        <f t="shared" si="0"/>
        <v>264</v>
      </c>
      <c r="F10" s="56">
        <f t="shared" si="0"/>
        <v>257</v>
      </c>
      <c r="G10" s="56">
        <f t="shared" si="0"/>
        <v>233</v>
      </c>
    </row>
    <row r="11" spans="1:7" ht="18" customHeight="1" x14ac:dyDescent="0.2">
      <c r="A11" s="52"/>
      <c r="B11" s="70"/>
      <c r="C11" s="70"/>
      <c r="D11" s="70"/>
      <c r="E11" s="70"/>
      <c r="F11" s="70"/>
    </row>
    <row r="12" spans="1:7" s="1" customFormat="1" ht="14.1" customHeight="1" x14ac:dyDescent="0.2">
      <c r="A12" s="71" t="s">
        <v>58</v>
      </c>
      <c r="B12" s="17"/>
      <c r="C12" s="17"/>
      <c r="D12" s="17"/>
    </row>
    <row r="13" spans="1:7" s="12" customFormat="1" ht="11.25" customHeight="1" x14ac:dyDescent="0.2">
      <c r="A13" s="106" t="s">
        <v>37</v>
      </c>
      <c r="B13" s="106"/>
      <c r="C13" s="106"/>
      <c r="D13" s="22"/>
    </row>
    <row r="14" spans="1:7" s="12" customFormat="1" ht="11.25" x14ac:dyDescent="0.2">
      <c r="A14" s="18"/>
      <c r="B14" s="18"/>
      <c r="C14" s="18"/>
      <c r="D14" s="18"/>
    </row>
    <row r="15" spans="1:7" ht="10.5" customHeight="1" x14ac:dyDescent="0.2">
      <c r="A15" s="33" t="s">
        <v>36</v>
      </c>
      <c r="E15" s="31"/>
    </row>
    <row r="17" spans="3:6" x14ac:dyDescent="0.2">
      <c r="C17" s="21"/>
      <c r="D17" s="21"/>
      <c r="F17" s="17" t="s">
        <v>62</v>
      </c>
    </row>
    <row r="26" spans="3:6" ht="19.5" customHeight="1" x14ac:dyDescent="0.2"/>
    <row r="36" spans="6:6" x14ac:dyDescent="0.2">
      <c r="F36" s="17"/>
    </row>
  </sheetData>
  <mergeCells count="1">
    <mergeCell ref="A13:C13"/>
  </mergeCells>
  <phoneticPr fontId="10" type="noConversion"/>
  <pageMargins left="0.43307086614173229" right="0.43307086614173229" top="0.98425196850393704" bottom="0.98425196850393704" header="0.51181102362204722" footer="0.51181102362204722"/>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1"/>
  <sheetViews>
    <sheetView showGridLines="0" zoomScaleNormal="100" workbookViewId="0">
      <selection activeCell="C24" sqref="C24"/>
    </sheetView>
  </sheetViews>
  <sheetFormatPr baseColWidth="10" defaultRowHeight="14.1" customHeight="1" x14ac:dyDescent="0.2"/>
  <cols>
    <col min="1" max="1" width="39.28515625" style="1" customWidth="1"/>
    <col min="2" max="7" width="10.7109375" style="4" customWidth="1"/>
    <col min="8" max="8" width="10.7109375" style="5" customWidth="1"/>
    <col min="9" max="9" width="10.7109375" style="6" customWidth="1"/>
    <col min="10" max="10" width="10.7109375" style="4" customWidth="1"/>
    <col min="11" max="16384" width="11.42578125" style="1"/>
  </cols>
  <sheetData>
    <row r="1" spans="1:11" ht="14.1" customHeight="1" x14ac:dyDescent="0.25">
      <c r="A1" s="108" t="s">
        <v>60</v>
      </c>
      <c r="B1" s="108"/>
      <c r="C1" s="108"/>
      <c r="D1" s="108"/>
      <c r="E1" s="108"/>
      <c r="F1" s="108"/>
      <c r="G1" s="108"/>
      <c r="H1" s="108"/>
    </row>
    <row r="3" spans="1:11" ht="14.1" customHeight="1" x14ac:dyDescent="0.2">
      <c r="A3" s="112" t="str">
        <f>'4.12 Notice'!A17</f>
        <v xml:space="preserve">[2] Effectifs d'élèves dans l'enseignement agricole selon le secteur d'enseignement à la rentrée 2023     </v>
      </c>
      <c r="B3" s="112"/>
      <c r="C3" s="112"/>
      <c r="D3" s="112"/>
      <c r="E3" s="112"/>
      <c r="F3" s="112"/>
      <c r="G3" s="112"/>
      <c r="H3" s="112"/>
      <c r="I3" s="112"/>
    </row>
    <row r="4" spans="1:11" ht="14.1" customHeight="1" x14ac:dyDescent="0.2">
      <c r="A4" s="7"/>
    </row>
    <row r="5" spans="1:11" ht="14.1" customHeight="1" x14ac:dyDescent="0.2">
      <c r="A5" s="78"/>
      <c r="B5" s="109" t="s">
        <v>4</v>
      </c>
      <c r="C5" s="110"/>
      <c r="D5" s="111"/>
      <c r="E5" s="109" t="s">
        <v>32</v>
      </c>
      <c r="F5" s="110"/>
      <c r="G5" s="111"/>
      <c r="H5" s="109" t="s">
        <v>14</v>
      </c>
      <c r="I5" s="110"/>
      <c r="J5" s="111"/>
    </row>
    <row r="6" spans="1:11" s="8" customFormat="1" ht="40.5" customHeight="1" x14ac:dyDescent="0.2">
      <c r="A6" s="79"/>
      <c r="B6" s="80" t="s">
        <v>0</v>
      </c>
      <c r="C6" s="81" t="s">
        <v>16</v>
      </c>
      <c r="D6" s="82" t="s">
        <v>6</v>
      </c>
      <c r="E6" s="80" t="s">
        <v>0</v>
      </c>
      <c r="F6" s="81" t="s">
        <v>16</v>
      </c>
      <c r="G6" s="82" t="s">
        <v>6</v>
      </c>
      <c r="H6" s="80" t="s">
        <v>1</v>
      </c>
      <c r="I6" s="81" t="s">
        <v>16</v>
      </c>
      <c r="J6" s="82" t="s">
        <v>6</v>
      </c>
    </row>
    <row r="7" spans="1:11" ht="14.1" customHeight="1" x14ac:dyDescent="0.2">
      <c r="A7" s="78" t="s">
        <v>2</v>
      </c>
      <c r="B7" s="83">
        <v>44</v>
      </c>
      <c r="C7" s="84">
        <f>22/B7*100</f>
        <v>50</v>
      </c>
      <c r="D7" s="85">
        <f>+B7/$B$23*100</f>
        <v>18.884120171673821</v>
      </c>
      <c r="E7" s="83"/>
      <c r="F7" s="84"/>
      <c r="G7" s="85"/>
      <c r="H7" s="86">
        <f>+B7</f>
        <v>44</v>
      </c>
      <c r="I7" s="87">
        <f>22/H7*100</f>
        <v>50</v>
      </c>
      <c r="J7" s="85">
        <f>+H7/$H$23*100</f>
        <v>18.884120171673821</v>
      </c>
      <c r="K7" s="30"/>
    </row>
    <row r="8" spans="1:11" ht="14.1" customHeight="1" x14ac:dyDescent="0.2">
      <c r="A8" s="78" t="s">
        <v>7</v>
      </c>
      <c r="B8" s="83">
        <v>50</v>
      </c>
      <c r="C8" s="84">
        <f>19/B8*100</f>
        <v>38</v>
      </c>
      <c r="D8" s="85">
        <f>+B8/$B$23*100</f>
        <v>21.459227467811161</v>
      </c>
      <c r="E8" s="83"/>
      <c r="F8" s="84"/>
      <c r="G8" s="85"/>
      <c r="H8" s="86">
        <f>+B8</f>
        <v>50</v>
      </c>
      <c r="I8" s="87">
        <f>19/H8*100</f>
        <v>38</v>
      </c>
      <c r="J8" s="85">
        <f t="shared" ref="J8:J23" si="0">+H8/$H$23*100</f>
        <v>21.459227467811161</v>
      </c>
      <c r="K8" s="30"/>
    </row>
    <row r="9" spans="1:11" ht="14.1" customHeight="1" x14ac:dyDescent="0.2">
      <c r="A9" s="78" t="s">
        <v>3</v>
      </c>
      <c r="B9" s="83">
        <v>55</v>
      </c>
      <c r="C9" s="84">
        <f>31/B9*100</f>
        <v>56.36363636363636</v>
      </c>
      <c r="D9" s="85">
        <f>+B9/$B$23*100</f>
        <v>23.605150214592275</v>
      </c>
      <c r="E9" s="83"/>
      <c r="F9" s="84"/>
      <c r="G9" s="85"/>
      <c r="H9" s="86">
        <v>55</v>
      </c>
      <c r="I9" s="87">
        <f>31/H9*100</f>
        <v>56.36363636363636</v>
      </c>
      <c r="J9" s="85">
        <f t="shared" si="0"/>
        <v>23.605150214592275</v>
      </c>
      <c r="K9" s="30"/>
    </row>
    <row r="10" spans="1:11" ht="14.1" customHeight="1" x14ac:dyDescent="0.2">
      <c r="A10" s="88" t="s">
        <v>22</v>
      </c>
      <c r="B10" s="89">
        <f>SUM(B7:B9)</f>
        <v>149</v>
      </c>
      <c r="C10" s="90">
        <f>72/B10*100</f>
        <v>48.322147651006716</v>
      </c>
      <c r="D10" s="91">
        <f>+B10/$B$23*100</f>
        <v>63.94849785407726</v>
      </c>
      <c r="E10" s="89"/>
      <c r="F10" s="90"/>
      <c r="G10" s="91"/>
      <c r="H10" s="92">
        <f>SUM(H7:H9)</f>
        <v>149</v>
      </c>
      <c r="I10" s="93">
        <f>72/H10*100</f>
        <v>48.322147651006716</v>
      </c>
      <c r="J10" s="91">
        <f t="shared" si="0"/>
        <v>63.94849785407726</v>
      </c>
      <c r="K10" s="30"/>
    </row>
    <row r="11" spans="1:11" s="13" customFormat="1" ht="14.1" customHeight="1" x14ac:dyDescent="0.2">
      <c r="A11" s="88" t="s">
        <v>15</v>
      </c>
      <c r="B11" s="89">
        <v>11</v>
      </c>
      <c r="C11" s="90">
        <f>3/B11*100</f>
        <v>27.27272727272727</v>
      </c>
      <c r="D11" s="91">
        <f>+B11/$B$23*100</f>
        <v>4.7210300429184553</v>
      </c>
      <c r="E11" s="89"/>
      <c r="F11" s="90"/>
      <c r="G11" s="91"/>
      <c r="H11" s="92">
        <v>11</v>
      </c>
      <c r="I11" s="93">
        <f>3/H11*100</f>
        <v>27.27272727272727</v>
      </c>
      <c r="J11" s="91">
        <f t="shared" si="0"/>
        <v>4.7210300429184553</v>
      </c>
    </row>
    <row r="12" spans="1:11" ht="14.1" customHeight="1" x14ac:dyDescent="0.2">
      <c r="A12" s="78" t="s">
        <v>30</v>
      </c>
      <c r="B12" s="83"/>
      <c r="C12" s="84"/>
      <c r="D12" s="85">
        <f>+B12/$B$23*100</f>
        <v>0</v>
      </c>
      <c r="E12" s="83"/>
      <c r="F12" s="84"/>
      <c r="G12" s="85"/>
      <c r="H12" s="86"/>
      <c r="I12" s="87"/>
      <c r="J12" s="85">
        <f t="shared" si="0"/>
        <v>0</v>
      </c>
    </row>
    <row r="13" spans="1:11" ht="14.1" customHeight="1" x14ac:dyDescent="0.2">
      <c r="A13" s="78" t="s">
        <v>8</v>
      </c>
      <c r="B13" s="83"/>
      <c r="C13" s="84"/>
      <c r="D13" s="85">
        <f>+B13/$B$23*100</f>
        <v>0</v>
      </c>
      <c r="E13" s="83"/>
      <c r="F13" s="83"/>
      <c r="G13" s="85"/>
      <c r="H13" s="86"/>
      <c r="I13" s="87"/>
      <c r="J13" s="85">
        <f t="shared" si="0"/>
        <v>0</v>
      </c>
    </row>
    <row r="14" spans="1:11" ht="14.1" customHeight="1" x14ac:dyDescent="0.2">
      <c r="A14" s="78" t="s">
        <v>9</v>
      </c>
      <c r="B14" s="83">
        <v>13</v>
      </c>
      <c r="C14" s="84">
        <f>4/B14*100</f>
        <v>30.76923076923077</v>
      </c>
      <c r="D14" s="85">
        <f>+B14/$B$23*100</f>
        <v>5.5793991416309012</v>
      </c>
      <c r="E14" s="83"/>
      <c r="F14" s="84"/>
      <c r="G14" s="85"/>
      <c r="H14" s="86">
        <v>13</v>
      </c>
      <c r="I14" s="87">
        <f>4/H14*100</f>
        <v>30.76923076923077</v>
      </c>
      <c r="J14" s="85">
        <f t="shared" si="0"/>
        <v>5.5793991416309012</v>
      </c>
    </row>
    <row r="15" spans="1:11" ht="14.1" customHeight="1" x14ac:dyDescent="0.2">
      <c r="A15" s="88" t="s">
        <v>10</v>
      </c>
      <c r="B15" s="89">
        <f>SUM(B12:B14)</f>
        <v>13</v>
      </c>
      <c r="C15" s="90">
        <f>4/B15*100</f>
        <v>30.76923076923077</v>
      </c>
      <c r="D15" s="91">
        <f>+B15/$B$23*100</f>
        <v>5.5793991416309012</v>
      </c>
      <c r="E15" s="89"/>
      <c r="F15" s="90"/>
      <c r="G15" s="91"/>
      <c r="H15" s="92">
        <f>SUM(H12:H14)</f>
        <v>13</v>
      </c>
      <c r="I15" s="93">
        <f>4/H15*100</f>
        <v>30.76923076923077</v>
      </c>
      <c r="J15" s="91">
        <f t="shared" si="0"/>
        <v>5.5793991416309012</v>
      </c>
    </row>
    <row r="16" spans="1:11" ht="14.1" customHeight="1" x14ac:dyDescent="0.2">
      <c r="A16" s="78" t="s">
        <v>31</v>
      </c>
      <c r="B16" s="83"/>
      <c r="C16" s="84"/>
      <c r="D16" s="85">
        <f>+B16/$B$23*100</f>
        <v>0</v>
      </c>
      <c r="E16" s="83"/>
      <c r="F16" s="84"/>
      <c r="G16" s="85"/>
      <c r="H16" s="86"/>
      <c r="I16" s="87"/>
      <c r="J16" s="85">
        <f t="shared" si="0"/>
        <v>0</v>
      </c>
    </row>
    <row r="17" spans="1:11" ht="14.1" customHeight="1" x14ac:dyDescent="0.2">
      <c r="A17" s="78" t="s">
        <v>12</v>
      </c>
      <c r="B17" s="83"/>
      <c r="C17" s="84"/>
      <c r="D17" s="85">
        <f>+B17/$B$23*100</f>
        <v>0</v>
      </c>
      <c r="E17" s="83"/>
      <c r="F17" s="83"/>
      <c r="G17" s="85"/>
      <c r="H17" s="86"/>
      <c r="I17" s="87"/>
      <c r="J17" s="85">
        <f t="shared" si="0"/>
        <v>0</v>
      </c>
    </row>
    <row r="18" spans="1:11" ht="14.1" customHeight="1" x14ac:dyDescent="0.2">
      <c r="A18" s="78" t="s">
        <v>13</v>
      </c>
      <c r="B18" s="83">
        <v>14</v>
      </c>
      <c r="C18" s="84">
        <f>6/B18*100</f>
        <v>42.857142857142854</v>
      </c>
      <c r="D18" s="85">
        <f>+B18/$B$23*100</f>
        <v>6.0085836909871242</v>
      </c>
      <c r="E18" s="83"/>
      <c r="F18" s="84"/>
      <c r="G18" s="85"/>
      <c r="H18" s="86">
        <v>14</v>
      </c>
      <c r="I18" s="87">
        <f>6/H18*100</f>
        <v>42.857142857142854</v>
      </c>
      <c r="J18" s="85">
        <f t="shared" si="0"/>
        <v>6.0085836909871242</v>
      </c>
    </row>
    <row r="19" spans="1:11" ht="14.1" customHeight="1" x14ac:dyDescent="0.2">
      <c r="A19" s="88" t="s">
        <v>11</v>
      </c>
      <c r="B19" s="89">
        <f>SUM(B16:B18)</f>
        <v>14</v>
      </c>
      <c r="C19" s="90">
        <f>6/B19*100</f>
        <v>42.857142857142854</v>
      </c>
      <c r="D19" s="91">
        <f>+B19/$B$23*100</f>
        <v>6.0085836909871242</v>
      </c>
      <c r="E19" s="89"/>
      <c r="F19" s="90"/>
      <c r="G19" s="91"/>
      <c r="H19" s="89">
        <f>SUM(H16:H18)</f>
        <v>14</v>
      </c>
      <c r="I19" s="90">
        <f>6/H19*100</f>
        <v>42.857142857142854</v>
      </c>
      <c r="J19" s="91">
        <f t="shared" si="0"/>
        <v>6.0085836909871242</v>
      </c>
    </row>
    <row r="20" spans="1:11" ht="14.1" customHeight="1" x14ac:dyDescent="0.2">
      <c r="A20" s="88" t="s">
        <v>21</v>
      </c>
      <c r="B20" s="89">
        <f>+B11+B15+B19</f>
        <v>38</v>
      </c>
      <c r="C20" s="90">
        <f>13/B20*100</f>
        <v>34.210526315789473</v>
      </c>
      <c r="D20" s="91">
        <f>+B20/$B$23*100</f>
        <v>16.309012875536482</v>
      </c>
      <c r="E20" s="89"/>
      <c r="F20" s="90"/>
      <c r="G20" s="91"/>
      <c r="H20" s="92">
        <f>+H11+H15+H19</f>
        <v>38</v>
      </c>
      <c r="I20" s="93">
        <f>13/H20*100</f>
        <v>34.210526315789473</v>
      </c>
      <c r="J20" s="91">
        <f t="shared" si="0"/>
        <v>16.309012875536482</v>
      </c>
    </row>
    <row r="21" spans="1:11" ht="14.1" customHeight="1" x14ac:dyDescent="0.2">
      <c r="A21" s="88" t="s">
        <v>68</v>
      </c>
      <c r="B21" s="89">
        <f>+B10+B20</f>
        <v>187</v>
      </c>
      <c r="C21" s="90">
        <f>87/B21*100</f>
        <v>46.524064171122994</v>
      </c>
      <c r="D21" s="91">
        <f>+B21/$B$23*100</f>
        <v>80.257510729613728</v>
      </c>
      <c r="E21" s="89"/>
      <c r="F21" s="90"/>
      <c r="G21" s="91"/>
      <c r="H21" s="92">
        <f>+H10+H20</f>
        <v>187</v>
      </c>
      <c r="I21" s="93">
        <f>87/H21*100</f>
        <v>46.524064171122994</v>
      </c>
      <c r="J21" s="91">
        <f t="shared" si="0"/>
        <v>80.257510729613728</v>
      </c>
    </row>
    <row r="22" spans="1:11" ht="14.1" customHeight="1" x14ac:dyDescent="0.2">
      <c r="A22" s="88" t="s">
        <v>67</v>
      </c>
      <c r="B22" s="92">
        <v>46</v>
      </c>
      <c r="C22" s="90">
        <f>11/B22*100</f>
        <v>23.913043478260871</v>
      </c>
      <c r="D22" s="90">
        <f>+B22/$B$23*100</f>
        <v>19.742489270386265</v>
      </c>
      <c r="E22" s="92"/>
      <c r="F22" s="90"/>
      <c r="G22" s="90"/>
      <c r="H22" s="92">
        <f>+B22</f>
        <v>46</v>
      </c>
      <c r="I22" s="93">
        <f>11/H22*100</f>
        <v>23.913043478260871</v>
      </c>
      <c r="J22" s="90">
        <f t="shared" si="0"/>
        <v>19.742489270386265</v>
      </c>
    </row>
    <row r="23" spans="1:11" ht="14.1" customHeight="1" x14ac:dyDescent="0.2">
      <c r="A23" s="88" t="s">
        <v>69</v>
      </c>
      <c r="B23" s="92">
        <f>SUM(B21:B22)</f>
        <v>233</v>
      </c>
      <c r="C23" s="90">
        <f>96/B23*100</f>
        <v>41.201716738197426</v>
      </c>
      <c r="D23" s="90">
        <f>+B23/$B$23*100</f>
        <v>100</v>
      </c>
      <c r="E23" s="92"/>
      <c r="F23" s="90"/>
      <c r="G23" s="90"/>
      <c r="H23" s="92">
        <f>+H21+H22</f>
        <v>233</v>
      </c>
      <c r="I23" s="93">
        <f>96/H23*100</f>
        <v>41.201716738197426</v>
      </c>
      <c r="J23" s="90">
        <f t="shared" si="0"/>
        <v>100</v>
      </c>
    </row>
    <row r="24" spans="1:11" ht="14.1" customHeight="1" x14ac:dyDescent="0.2">
      <c r="A24" s="88"/>
      <c r="B24" s="92"/>
      <c r="C24" s="90"/>
      <c r="D24" s="90"/>
      <c r="E24" s="92"/>
      <c r="F24" s="90"/>
      <c r="G24" s="90"/>
      <c r="H24" s="92"/>
      <c r="I24" s="93"/>
      <c r="J24" s="90"/>
    </row>
    <row r="25" spans="1:11" ht="14.1" customHeight="1" x14ac:dyDescent="0.2">
      <c r="A25" s="113" t="s">
        <v>58</v>
      </c>
      <c r="B25" s="113"/>
      <c r="C25" s="113"/>
      <c r="D25" s="113"/>
      <c r="E25" s="113"/>
      <c r="F25" s="113"/>
      <c r="G25" s="74"/>
      <c r="H25" s="75"/>
      <c r="I25" s="76"/>
    </row>
    <row r="26" spans="1:11" ht="22.5" customHeight="1" x14ac:dyDescent="0.2">
      <c r="A26" s="107"/>
      <c r="B26" s="107"/>
      <c r="C26" s="107"/>
      <c r="D26" s="107"/>
      <c r="E26" s="107"/>
      <c r="F26" s="107"/>
      <c r="G26" s="107"/>
      <c r="H26" s="107"/>
      <c r="I26" s="107"/>
      <c r="J26" s="107"/>
      <c r="K26" s="16"/>
    </row>
    <row r="27" spans="1:11" ht="15.75" customHeight="1" x14ac:dyDescent="0.2"/>
    <row r="28" spans="1:11" ht="14.1" customHeight="1" x14ac:dyDescent="0.2">
      <c r="A28" s="33" t="s">
        <v>36</v>
      </c>
      <c r="J28" s="77" t="s">
        <v>64</v>
      </c>
    </row>
    <row r="31" spans="1:11" ht="14.1" customHeight="1" x14ac:dyDescent="0.2">
      <c r="B31" s="32"/>
      <c r="E31" s="32"/>
    </row>
  </sheetData>
  <mergeCells count="7">
    <mergeCell ref="A26:J26"/>
    <mergeCell ref="A1:H1"/>
    <mergeCell ref="B5:D5"/>
    <mergeCell ref="E5:G5"/>
    <mergeCell ref="H5:J5"/>
    <mergeCell ref="A3:I3"/>
    <mergeCell ref="A25:F25"/>
  </mergeCells>
  <phoneticPr fontId="0" type="noConversion"/>
  <pageMargins left="0.38" right="0.39"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12"/>
  <sheetViews>
    <sheetView showGridLines="0" workbookViewId="0">
      <selection activeCell="E18" sqref="E18"/>
    </sheetView>
  </sheetViews>
  <sheetFormatPr baseColWidth="10" defaultColWidth="10.28515625" defaultRowHeight="12" x14ac:dyDescent="0.2"/>
  <cols>
    <col min="1" max="1" width="9.42578125" style="3" customWidth="1"/>
    <col min="2" max="7" width="8.28515625" style="3" customWidth="1"/>
    <col min="8" max="16384" width="10.28515625" style="3"/>
  </cols>
  <sheetData>
    <row r="1" spans="1:9" s="1" customFormat="1" ht="14.1" customHeight="1" x14ac:dyDescent="0.25">
      <c r="A1" s="20" t="s">
        <v>60</v>
      </c>
      <c r="B1" s="4"/>
    </row>
    <row r="3" spans="1:9" x14ac:dyDescent="0.2">
      <c r="A3" s="19" t="str">
        <f>'4.12 Notice'!A18</f>
        <v>[3] Évolution du nombre d'établissements du second degré de l'enseignement agricole</v>
      </c>
    </row>
    <row r="4" spans="1:9" x14ac:dyDescent="0.2">
      <c r="A4" s="9"/>
    </row>
    <row r="5" spans="1:9" s="11" customFormat="1" ht="11.25" x14ac:dyDescent="0.2">
      <c r="A5" s="94"/>
      <c r="B5" s="95">
        <v>2016</v>
      </c>
      <c r="C5" s="95">
        <v>2017</v>
      </c>
      <c r="D5" s="95">
        <v>2018</v>
      </c>
      <c r="E5" s="95">
        <v>2019</v>
      </c>
      <c r="F5" s="95">
        <v>2020</v>
      </c>
      <c r="G5" s="95">
        <v>2021</v>
      </c>
      <c r="H5" s="95">
        <v>2022</v>
      </c>
      <c r="I5" s="95">
        <v>2023</v>
      </c>
    </row>
    <row r="6" spans="1:9" s="9" customFormat="1" ht="17.25" customHeight="1" x14ac:dyDescent="0.2">
      <c r="A6" s="68" t="s">
        <v>4</v>
      </c>
      <c r="B6" s="68">
        <v>2</v>
      </c>
      <c r="C6" s="68">
        <v>2</v>
      </c>
      <c r="D6" s="68">
        <v>2</v>
      </c>
      <c r="E6" s="68">
        <v>2</v>
      </c>
      <c r="F6" s="68">
        <v>2</v>
      </c>
      <c r="G6" s="68">
        <v>2</v>
      </c>
      <c r="H6" s="68">
        <v>2</v>
      </c>
      <c r="I6" s="9">
        <v>2</v>
      </c>
    </row>
    <row r="7" spans="1:9" s="9" customFormat="1" ht="17.25" customHeight="1" x14ac:dyDescent="0.2">
      <c r="A7" s="68" t="s">
        <v>5</v>
      </c>
      <c r="B7" s="68"/>
      <c r="C7" s="68"/>
      <c r="D7" s="68"/>
      <c r="E7" s="68"/>
      <c r="F7" s="68"/>
      <c r="G7" s="68"/>
      <c r="H7" s="68"/>
    </row>
    <row r="8" spans="1:9" s="10" customFormat="1" ht="21.75" customHeight="1" x14ac:dyDescent="0.2">
      <c r="A8" s="69" t="s">
        <v>1</v>
      </c>
      <c r="B8" s="56">
        <f>SUM(B6:B7)</f>
        <v>2</v>
      </c>
      <c r="C8" s="56">
        <f t="shared" ref="C8:I8" si="0">SUM(C6:C7)</f>
        <v>2</v>
      </c>
      <c r="D8" s="56">
        <f t="shared" si="0"/>
        <v>2</v>
      </c>
      <c r="E8" s="56">
        <f t="shared" si="0"/>
        <v>2</v>
      </c>
      <c r="F8" s="56">
        <f t="shared" si="0"/>
        <v>2</v>
      </c>
      <c r="G8" s="56">
        <f t="shared" si="0"/>
        <v>2</v>
      </c>
      <c r="H8" s="56">
        <f t="shared" si="0"/>
        <v>2</v>
      </c>
      <c r="I8" s="56">
        <f t="shared" si="0"/>
        <v>2</v>
      </c>
    </row>
    <row r="9" spans="1:9" x14ac:dyDescent="0.2">
      <c r="A9" s="1"/>
      <c r="C9" s="17"/>
      <c r="D9" s="17"/>
      <c r="E9" s="17"/>
    </row>
    <row r="10" spans="1:9" x14ac:dyDescent="0.2">
      <c r="A10" s="50" t="s">
        <v>58</v>
      </c>
    </row>
    <row r="11" spans="1:9" ht="22.5" customHeight="1" x14ac:dyDescent="0.2">
      <c r="A11" s="33" t="s">
        <v>36</v>
      </c>
    </row>
    <row r="12" spans="1:9" x14ac:dyDescent="0.2">
      <c r="A12" s="1"/>
      <c r="H12" s="17" t="s">
        <v>53</v>
      </c>
    </row>
  </sheetData>
  <phoneticPr fontId="0" type="noConversion"/>
  <pageMargins left="0.27" right="0.35" top="0.984251969" bottom="0.984251969" header="0.4921259845" footer="0.4921259845"/>
  <pageSetup paperSize="9" orientation="portrait" r:id="rId1"/>
  <headerFooter alignWithMargins="0"/>
  <ignoredErrors>
    <ignoredError sqref="B8:I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18"/>
  <sheetViews>
    <sheetView showGridLines="0" workbookViewId="0">
      <selection activeCell="D5" sqref="D5"/>
    </sheetView>
  </sheetViews>
  <sheetFormatPr baseColWidth="10" defaultRowHeight="12.75" x14ac:dyDescent="0.2"/>
  <cols>
    <col min="1" max="1" width="20.28515625" style="24" customWidth="1"/>
    <col min="2" max="3" width="10.5703125" style="24" customWidth="1"/>
    <col min="4" max="4" width="13" style="24" customWidth="1"/>
    <col min="5" max="16384" width="11.42578125" style="24"/>
  </cols>
  <sheetData>
    <row r="1" spans="1:15" ht="15" x14ac:dyDescent="0.25">
      <c r="A1" s="20" t="s">
        <v>61</v>
      </c>
    </row>
    <row r="2" spans="1:15" x14ac:dyDescent="0.2">
      <c r="A2" s="3"/>
    </row>
    <row r="3" spans="1:15" ht="15" customHeight="1" x14ac:dyDescent="0.2">
      <c r="A3" s="19" t="str">
        <f>'4.12 Notice'!A19</f>
        <v>[4] Résultats aux examens, session 2023</v>
      </c>
      <c r="B3" s="25"/>
      <c r="C3" s="27"/>
      <c r="D3" s="27"/>
      <c r="E3" s="28"/>
      <c r="F3" s="1"/>
    </row>
    <row r="4" spans="1:15" ht="15" customHeight="1" x14ac:dyDescent="0.2">
      <c r="A4" s="26"/>
      <c r="B4" s="27"/>
      <c r="C4" s="27"/>
      <c r="D4" s="27"/>
      <c r="E4" s="28"/>
      <c r="F4" s="1"/>
    </row>
    <row r="5" spans="1:15" s="23" customFormat="1" ht="23.25" customHeight="1" x14ac:dyDescent="0.2">
      <c r="A5" s="94"/>
      <c r="B5" s="96" t="s">
        <v>29</v>
      </c>
      <c r="C5" s="96" t="s">
        <v>28</v>
      </c>
      <c r="D5" s="97" t="s">
        <v>33</v>
      </c>
      <c r="F5" s="2"/>
    </row>
    <row r="6" spans="1:15" ht="18.75" customHeight="1" x14ac:dyDescent="0.2">
      <c r="A6" s="51" t="s">
        <v>25</v>
      </c>
      <c r="B6" s="63">
        <v>7</v>
      </c>
      <c r="C6" s="63">
        <v>91</v>
      </c>
      <c r="D6" s="64"/>
      <c r="F6" s="1"/>
    </row>
    <row r="7" spans="1:15" ht="18.75" customHeight="1" x14ac:dyDescent="0.2">
      <c r="A7" s="51" t="s">
        <v>26</v>
      </c>
      <c r="B7" s="63">
        <v>7</v>
      </c>
      <c r="C7" s="63">
        <v>80</v>
      </c>
      <c r="D7" s="64"/>
    </row>
    <row r="8" spans="1:15" ht="18.75" customHeight="1" x14ac:dyDescent="0.2">
      <c r="A8" s="65" t="s">
        <v>27</v>
      </c>
      <c r="B8" s="66">
        <f>+B7/B6*100</f>
        <v>100</v>
      </c>
      <c r="C8" s="66">
        <f>+C7/C6*100</f>
        <v>87.912087912087912</v>
      </c>
      <c r="D8" s="67"/>
    </row>
    <row r="9" spans="1:15" x14ac:dyDescent="0.2">
      <c r="A9" s="98"/>
      <c r="B9" s="99"/>
      <c r="C9" s="99"/>
      <c r="D9" s="100"/>
    </row>
    <row r="10" spans="1:15" s="105" customFormat="1" x14ac:dyDescent="0.2">
      <c r="A10" s="101"/>
      <c r="B10" s="102"/>
      <c r="C10" s="102"/>
      <c r="E10" s="104"/>
    </row>
    <row r="11" spans="1:15" s="3" customFormat="1" ht="12" x14ac:dyDescent="0.2">
      <c r="A11" s="114" t="s">
        <v>58</v>
      </c>
      <c r="B11" s="114"/>
      <c r="C11" s="114"/>
      <c r="D11" s="114"/>
    </row>
    <row r="12" spans="1:15" x14ac:dyDescent="0.2">
      <c r="A12" s="106" t="s">
        <v>34</v>
      </c>
      <c r="B12" s="106"/>
      <c r="C12" s="106"/>
      <c r="D12" s="106"/>
      <c r="E12" s="106"/>
      <c r="F12" s="106"/>
      <c r="G12" s="106"/>
      <c r="H12" s="106"/>
      <c r="I12" s="106"/>
      <c r="J12" s="106"/>
      <c r="K12" s="106"/>
      <c r="L12" s="106"/>
      <c r="M12" s="106"/>
      <c r="N12" s="106"/>
      <c r="O12" s="106"/>
    </row>
    <row r="13" spans="1:15" s="3" customFormat="1" ht="19.5" customHeight="1" x14ac:dyDescent="0.2">
      <c r="A13" s="33" t="s">
        <v>35</v>
      </c>
    </row>
    <row r="14" spans="1:15" x14ac:dyDescent="0.2">
      <c r="D14" s="103" t="s">
        <v>64</v>
      </c>
    </row>
    <row r="17" spans="1:4" ht="15" x14ac:dyDescent="0.2">
      <c r="A17" s="29"/>
      <c r="B17"/>
      <c r="C17"/>
      <c r="D17"/>
    </row>
    <row r="18" spans="1:4" ht="15" x14ac:dyDescent="0.2">
      <c r="A18" s="29"/>
      <c r="B18"/>
      <c r="C18"/>
      <c r="D18"/>
    </row>
  </sheetData>
  <mergeCells count="2">
    <mergeCell ref="A11:D11"/>
    <mergeCell ref="A12:O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CF7C1996-1BEA-470F-9E16-54E10E0C43A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4.12 Notice</vt:lpstr>
      <vt:lpstr>4.12 Graphique 1</vt:lpstr>
      <vt:lpstr>4.12 Tableau 2</vt:lpstr>
      <vt:lpstr>4.12 Tableau 3</vt:lpstr>
      <vt:lpstr>4.12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;4.27</dc:title>
  <dc:creator>DEPP-MENJ - Ministère de l'Education nationale et de la Jeunesse;Direction de l'évaluation de la prospective et de la performance</dc:creator>
  <cp:lastModifiedBy>Santa Susini</cp:lastModifiedBy>
  <cp:lastPrinted>2023-11-23T09:34:06Z</cp:lastPrinted>
  <dcterms:created xsi:type="dcterms:W3CDTF">2001-02-26T14:08:39Z</dcterms:created>
  <dcterms:modified xsi:type="dcterms:W3CDTF">2024-01-15T11:03:34Z</dcterms:modified>
  <cp:contentStatus>Publié</cp:contentStatus>
</cp:coreProperties>
</file>