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8800" windowHeight="9675"/>
  </bookViews>
  <sheets>
    <sheet name="4.10 Notice" sheetId="16" r:id="rId1"/>
    <sheet name="4.10 Graphique 1" sheetId="15" r:id="rId2"/>
    <sheet name="4.10 Tableau 2 " sheetId="1" r:id="rId3"/>
    <sheet name="4.10 Tableau 3" sheetId="2" r:id="rId4"/>
    <sheet name="4.10 Tableau 4" sheetId="14" r:id="rId5"/>
  </sheets>
  <calcPr calcId="162913"/>
</workbook>
</file>

<file path=xl/calcChain.xml><?xml version="1.0" encoding="utf-8"?>
<calcChain xmlns="http://schemas.openxmlformats.org/spreadsheetml/2006/main">
  <c r="J11" i="2" l="1"/>
  <c r="C22" i="1"/>
  <c r="C18" i="1"/>
  <c r="C8" i="1"/>
  <c r="C9" i="1"/>
  <c r="C10" i="1"/>
  <c r="C11" i="1"/>
  <c r="C7" i="1"/>
  <c r="A1" i="14" l="1"/>
  <c r="A1" i="2"/>
  <c r="A1" i="1"/>
  <c r="A1" i="15"/>
  <c r="B11" i="2" l="1"/>
  <c r="D18" i="1" l="1"/>
  <c r="C8" i="2"/>
  <c r="E12" i="1" l="1"/>
  <c r="H14" i="14" l="1"/>
  <c r="C14" i="14" s="1"/>
  <c r="D22" i="1" l="1"/>
  <c r="C13" i="1"/>
  <c r="D11" i="1"/>
  <c r="D7" i="1" l="1"/>
  <c r="E7" i="15" l="1"/>
  <c r="A3" i="14" l="1"/>
  <c r="A3" i="2"/>
  <c r="A3" i="1"/>
  <c r="A3" i="15"/>
  <c r="D14" i="14" l="1"/>
  <c r="F11" i="14"/>
  <c r="G11" i="14"/>
  <c r="H11" i="14"/>
  <c r="I11" i="14"/>
  <c r="E11" i="14"/>
  <c r="B11" i="14"/>
  <c r="C8" i="14"/>
  <c r="D8" i="14" s="1"/>
  <c r="C9" i="14"/>
  <c r="D9" i="14" s="1"/>
  <c r="C7" i="14"/>
  <c r="C21" i="2"/>
  <c r="C17" i="2"/>
  <c r="D17" i="2" s="1"/>
  <c r="K16" i="2"/>
  <c r="H16" i="2"/>
  <c r="G16" i="2"/>
  <c r="F16" i="2"/>
  <c r="E16" i="2"/>
  <c r="C13" i="2"/>
  <c r="D13" i="2" s="1"/>
  <c r="C12" i="2"/>
  <c r="D12" i="2" s="1"/>
  <c r="F11" i="2"/>
  <c r="G11" i="2"/>
  <c r="H11" i="2"/>
  <c r="K11" i="2"/>
  <c r="E11" i="2"/>
  <c r="C10" i="2"/>
  <c r="D10" i="2" s="1"/>
  <c r="D8" i="2"/>
  <c r="I11" i="2"/>
  <c r="C14" i="2"/>
  <c r="D14" i="2" s="1"/>
  <c r="C9" i="2"/>
  <c r="D9" i="2" s="1"/>
  <c r="C7" i="2"/>
  <c r="D7" i="2" s="1"/>
  <c r="B16" i="2"/>
  <c r="B18" i="2" s="1"/>
  <c r="C11" i="14" l="1"/>
  <c r="H12" i="14" s="1"/>
  <c r="D7" i="14"/>
  <c r="D21" i="2"/>
  <c r="K18" i="2"/>
  <c r="F18" i="2"/>
  <c r="E18" i="2"/>
  <c r="H18" i="2"/>
  <c r="G18" i="2"/>
  <c r="I16" i="2"/>
  <c r="I18" i="2" s="1"/>
  <c r="C16" i="2"/>
  <c r="D16" i="2" s="1"/>
  <c r="C11" i="2"/>
  <c r="D11" i="2" s="1"/>
  <c r="F12" i="14" l="1"/>
  <c r="D11" i="14"/>
  <c r="I12" i="14"/>
  <c r="E12" i="14"/>
  <c r="G12" i="14"/>
  <c r="C18" i="2"/>
  <c r="K19" i="2" s="1"/>
  <c r="G19" i="2" l="1"/>
  <c r="E19" i="2"/>
  <c r="D18" i="2"/>
  <c r="H19" i="2"/>
  <c r="I19" i="2"/>
  <c r="F19" i="2"/>
  <c r="E17" i="1"/>
  <c r="E19" i="1" s="1"/>
  <c r="F17" i="1"/>
  <c r="G17" i="1"/>
  <c r="H17" i="1"/>
  <c r="H19" i="1" s="1"/>
  <c r="B17" i="1"/>
  <c r="C15" i="1"/>
  <c r="D15" i="1" s="1"/>
  <c r="C14" i="1"/>
  <c r="D13" i="1"/>
  <c r="F12" i="1"/>
  <c r="G12" i="1"/>
  <c r="B12" i="1"/>
  <c r="D10" i="1"/>
  <c r="C17" i="1" l="1"/>
  <c r="D14" i="1"/>
  <c r="F19" i="1"/>
  <c r="G19" i="1"/>
  <c r="B19" i="1"/>
  <c r="B21" i="1" s="1"/>
  <c r="D9" i="1"/>
  <c r="D8" i="1"/>
  <c r="F8" i="15" l="1"/>
  <c r="D17" i="1"/>
  <c r="C12" i="1" l="1"/>
  <c r="C19" i="1" s="1"/>
  <c r="C21" i="1" s="1"/>
  <c r="D21" i="1" s="1"/>
  <c r="E20" i="1" l="1"/>
  <c r="E21" i="1" s="1"/>
  <c r="G20" i="1"/>
  <c r="G21" i="1" s="1"/>
  <c r="F20" i="1"/>
  <c r="F21" i="1" s="1"/>
  <c r="D12" i="1"/>
  <c r="D19" i="1" l="1"/>
  <c r="H20" i="1"/>
  <c r="H21" i="1" s="1"/>
</calcChain>
</file>

<file path=xl/sharedStrings.xml><?xml version="1.0" encoding="utf-8"?>
<sst xmlns="http://schemas.openxmlformats.org/spreadsheetml/2006/main" count="120" uniqueCount="75">
  <si>
    <t>Allemand</t>
  </si>
  <si>
    <t>Anglais</t>
  </si>
  <si>
    <t>Espagnol</t>
  </si>
  <si>
    <t>Seconde</t>
  </si>
  <si>
    <t>Première</t>
  </si>
  <si>
    <t>Terminale</t>
  </si>
  <si>
    <t>Italien</t>
  </si>
  <si>
    <t>%</t>
  </si>
  <si>
    <t>Quatrième</t>
  </si>
  <si>
    <t>Troisième</t>
  </si>
  <si>
    <t>Ensemble</t>
  </si>
  <si>
    <t xml:space="preserve">Espagnol </t>
  </si>
  <si>
    <t xml:space="preserve"> Italien </t>
  </si>
  <si>
    <t>Chinois</t>
  </si>
  <si>
    <t>Public</t>
  </si>
  <si>
    <t>Privé</t>
  </si>
  <si>
    <t>Autres (1)</t>
  </si>
  <si>
    <t>Effectifs</t>
  </si>
  <si>
    <t>Effectif total de la classe</t>
  </si>
  <si>
    <t>Élèves étudiant une LV1</t>
  </si>
  <si>
    <t>Élèves étudiant une LV2</t>
  </si>
  <si>
    <t xml:space="preserve">% </t>
  </si>
  <si>
    <t>Sixième (2)</t>
  </si>
  <si>
    <t>Cinquième (2)</t>
  </si>
  <si>
    <t>Total formations professionnelles</t>
  </si>
  <si>
    <t>Total formations en collège
(y compris Segpa)</t>
  </si>
  <si>
    <t xml:space="preserve">Cinquième </t>
  </si>
  <si>
    <t>Élèves étudiant une LV3</t>
  </si>
  <si>
    <t>Total formations GT</t>
  </si>
  <si>
    <t>ULIS en lycée GT</t>
  </si>
  <si>
    <r>
      <t xml:space="preserve">1. </t>
    </r>
    <r>
      <rPr>
        <sz val="8"/>
        <rFont val="Arial"/>
        <family val="2"/>
      </rPr>
      <t>Y compris langues apprises par correspondance.</t>
    </r>
  </si>
  <si>
    <t>Rentrée scolaire</t>
  </si>
  <si>
    <t>Total formations en collège (3)</t>
  </si>
  <si>
    <t>[1] Évolution des effectifs d'élèves du second degré selon la première langue vivante (anglais, allemand, espagnol, italien) dans les établissements de l'Éducation nationale</t>
  </si>
  <si>
    <t>2020</t>
  </si>
  <si>
    <r>
      <rPr>
        <b/>
        <sz val="8"/>
        <rFont val="Arial"/>
        <family val="2"/>
      </rPr>
      <t>2.</t>
    </r>
    <r>
      <rPr>
        <sz val="8"/>
        <rFont val="Arial"/>
        <family val="2"/>
      </rPr>
      <t xml:space="preserve"> Depuis la rentrée 2016, l'apprentissage d'une deuxième langue vivante est obligatoire dès la cinquième et pour les sixièmes bilangues.</t>
    </r>
  </si>
  <si>
    <r>
      <rPr>
        <b/>
        <sz val="8"/>
        <rFont val="Arial"/>
        <family val="2"/>
      </rPr>
      <t>1.</t>
    </r>
    <r>
      <rPr>
        <sz val="8"/>
        <rFont val="Arial"/>
        <family val="2"/>
      </rPr>
      <t xml:space="preserve"> Y compris langues régionales et langues apprises par correspondance ou dans un autre établissement.</t>
    </r>
  </si>
  <si>
    <r>
      <rPr>
        <b/>
        <sz val="8"/>
        <rFont val="Arial"/>
        <family val="2"/>
      </rPr>
      <t xml:space="preserve">1. </t>
    </r>
    <r>
      <rPr>
        <sz val="8"/>
        <rFont val="Arial"/>
        <family val="2"/>
      </rPr>
      <t>Y compris langues apprises par correspondance ou dans un autre établissement.</t>
    </r>
  </si>
  <si>
    <r>
      <rPr>
        <b/>
        <sz val="8"/>
        <rFont val="Arial"/>
        <family val="2"/>
      </rPr>
      <t>3.</t>
    </r>
    <r>
      <rPr>
        <sz val="8"/>
        <rFont val="Arial"/>
        <family val="2"/>
      </rPr>
      <t xml:space="preserve"> Hors Segpa et Dispositifs relais.</t>
    </r>
  </si>
  <si>
    <r>
      <rPr>
        <b/>
        <sz val="8"/>
        <rFont val="Arial"/>
        <family val="2"/>
      </rPr>
      <t>Note</t>
    </r>
    <r>
      <rPr>
        <sz val="8"/>
        <rFont val="Arial"/>
        <family val="2"/>
      </rPr>
      <t xml:space="preserve"> : Les variations observées en première et terminale par rapport à la classe de seconde s'expliquent par le fait que la liste des langues vivantes (LV), suivies au cycle terminal des lycées, doit être la même que celle évaluées au baccalauréat. En conséquence, depuis la rentrée 2019, certains élèves inversent LV1 et LV2 à l’entrée en classe de première.</t>
    </r>
  </si>
  <si>
    <t>Sommaire</t>
  </si>
  <si>
    <t>Précisions</t>
  </si>
  <si>
    <t>Source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</si>
  <si>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</si>
  <si>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</si>
  <si>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</si>
  <si>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</si>
  <si>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</si>
  <si>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</si>
  <si>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Source : SYSCA</t>
  </si>
  <si>
    <t>► Champ : Région Corse Public + Privé sous contrat.</t>
  </si>
  <si>
    <t>Repères statistiques corses</t>
  </si>
  <si>
    <t>Publication annuelle de la division de la prospective et des statistiques académiques (DPSA) de l'Académie de Corse.</t>
  </si>
  <si>
    <t>https://www.ac-corse.fr/l-academie-en-chiffres-123583</t>
  </si>
  <si>
    <t>DPSA  SYSCA</t>
  </si>
  <si>
    <t>4.10 L’étude des langues vivantes dans le second degré</t>
  </si>
  <si>
    <t>2021</t>
  </si>
  <si>
    <t>2022</t>
  </si>
  <si>
    <t>Actualisé le</t>
  </si>
  <si>
    <t>Langues régionales</t>
  </si>
  <si>
    <t>2023</t>
  </si>
  <si>
    <t>DPSA, RSC 2024</t>
  </si>
  <si>
    <t>2024</t>
  </si>
  <si>
    <r>
      <t>Langues vivantes</t>
    </r>
    <r>
      <rPr>
        <sz val="8"/>
        <rFont val="Arial"/>
        <family val="2"/>
      </rPr>
      <t xml:space="preserve"> - Voir « Glossaire ».</t>
    </r>
  </si>
  <si>
    <t>Population concernée : établissements publics et privés sous contrat.</t>
  </si>
  <si>
    <t>Segpa (y/c erea)</t>
  </si>
  <si>
    <t>Lecture : en 2025, 99,2 % des élèves du second degré apprennent une première langue vivante. Parmi eux, 98,1 % apprennent l'anglais.</t>
  </si>
  <si>
    <t>[2] Effectifs d'élèves du second degré selon la première langue vivante étudiée à la rentrée 2025</t>
  </si>
  <si>
    <t>[3] Effectifs d'élèves du second degré selon la deuxième langue vivante étudiée à la rentrée 2025</t>
  </si>
  <si>
    <t>[4] Effectifs d'élèves du second cycle GT selon la troisième langue vivante étudiée à la rentrée 2025</t>
  </si>
  <si>
    <t>Corse</t>
  </si>
  <si>
    <t xml:space="preserve"> langues régionales</t>
  </si>
  <si>
    <t>3. En sixième, le « bilanguisme » concerne 1271 élèves (41,4 % des effectifs) dont 192 élèves sont en classes de sixième bilangue.</t>
  </si>
  <si>
    <t>Lecture : en 2025, 91,8% des élèves du second degré apprennent une deuxième langue vivante. Parmi eux, 53,1 % apprennent l’espagnol.</t>
  </si>
  <si>
    <t>Lecture : en 2025, 9,3 % des élèves du second cycle GT apprennent une troisième langue vivante. Parmi eux, 89 % apprennent une langue régionale.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</si>
</sst>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1" formatCode="[$-F800]dddd\,\ mmmm\ dd\,\ yyyy"/>
  </numFmts>
  <fonts count="80" x14ac:knownFonts="1">
    <font>
      <sz val="10"/>
      <name val="Arial"/>
    </font>
    <font>
      <sz val="11"/>
      <color theme="1"/>
      <name val="Calibri"/>
      <family val="2"/>
      <scheme val="minor"/>
    </font>
    <font>
      <b/>
      <sz val="8"/>
      <name val="Arial"/>
      <family val="2"/>
    </font>
    <font>
      <sz val="8"/>
      <name val="Arial"/>
      <family val="2"/>
    </font>
    <font>
      <sz val="8"/>
      <name val="Arial"/>
      <family val="2"/>
    </font>
    <font>
      <sz val="7"/>
      <name val="Arial"/>
      <family val="2"/>
    </font>
    <font>
      <b/>
      <sz val="8"/>
      <color indexed="10"/>
      <name val="Arial"/>
      <family val="2"/>
    </font>
    <font>
      <b/>
      <sz val="9"/>
      <name val="Arial"/>
      <family val="2"/>
    </font>
    <font>
      <i/>
      <sz val="8"/>
      <name val="Arial"/>
      <family val="2"/>
    </font>
    <font>
      <b/>
      <sz val="12"/>
      <name val="Arial"/>
      <family val="2"/>
    </font>
    <font>
      <b/>
      <sz val="11"/>
      <name val="Arial"/>
      <family val="2"/>
    </font>
    <font>
      <sz val="11"/>
      <name val="Arial"/>
      <family val="2"/>
    </font>
    <font>
      <b/>
      <sz val="8"/>
      <color indexed="12"/>
      <name val="Arial"/>
      <family val="2"/>
    </font>
    <font>
      <b/>
      <i/>
      <sz val="11"/>
      <name val="Arial"/>
      <family val="2"/>
    </font>
    <font>
      <b/>
      <i/>
      <sz val="12"/>
      <name val="Arial"/>
      <family val="2"/>
    </font>
    <font>
      <b/>
      <i/>
      <u/>
      <sz val="8"/>
      <color indexed="10"/>
      <name val="Arial"/>
      <family val="2"/>
    </font>
    <font>
      <i/>
      <sz val="10"/>
      <name val="Arial"/>
      <family val="2"/>
    </font>
    <font>
      <sz val="10"/>
      <name val="Arial"/>
      <family val="2"/>
    </font>
    <font>
      <b/>
      <i/>
      <sz val="8"/>
      <name val="Arial"/>
      <family val="2"/>
    </font>
    <font>
      <sz val="8"/>
      <color indexed="8"/>
      <name val="Arial"/>
      <family val="2"/>
    </font>
    <font>
      <b/>
      <sz val="10"/>
      <name val="Arial"/>
      <family val="2"/>
    </font>
    <font>
      <b/>
      <sz val="10"/>
      <color indexed="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u/>
      <sz val="11"/>
      <color theme="10"/>
      <name val="Calibri"/>
      <family val="2"/>
      <scheme val="minor"/>
    </font>
    <font>
      <sz val="11"/>
      <color rgb="FF9C6500"/>
      <name val="Calibri"/>
      <family val="2"/>
      <scheme val="minor"/>
    </font>
    <font>
      <sz val="10"/>
      <color rgb="FF000000"/>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rgb="FFFF0000"/>
      <name val="Arial"/>
      <family val="2"/>
    </font>
    <font>
      <sz val="8"/>
      <color rgb="FF333333"/>
      <name val="Arial"/>
      <family val="2"/>
    </font>
    <font>
      <u/>
      <sz val="11"/>
      <color rgb="FF0066AA"/>
      <name val="Calibri"/>
      <family val="2"/>
      <scheme val="minor"/>
    </font>
    <font>
      <u/>
      <sz val="11"/>
      <color rgb="FF004488"/>
      <name val="Calibri"/>
      <family val="2"/>
      <scheme val="minor"/>
    </font>
    <font>
      <b/>
      <sz val="13"/>
      <color theme="3"/>
      <name val="Arial"/>
      <family val="2"/>
    </font>
    <font>
      <b/>
      <sz val="11"/>
      <color theme="3"/>
      <name val="Arial"/>
      <family val="2"/>
    </font>
    <font>
      <b/>
      <sz val="15"/>
      <color theme="3"/>
      <name val="Arial"/>
      <family val="2"/>
    </font>
    <font>
      <u/>
      <sz val="11"/>
      <color theme="10"/>
      <name val="Arial"/>
      <family val="2"/>
    </font>
  </fonts>
  <fills count="58">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FFFFFF"/>
        <bgColor rgb="FFFFFFFF"/>
      </patternFill>
    </fill>
    <fill>
      <patternFill patternType="solid">
        <fgColor rgb="FFFFFFCC"/>
      </patternFill>
    </fill>
    <fill>
      <patternFill patternType="solid">
        <fgColor indexed="26"/>
      </patternFill>
    </fill>
  </fills>
  <borders count="4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9"/>
      </left>
      <right style="hair">
        <color indexed="9"/>
      </right>
      <top/>
      <bottom/>
      <diagonal/>
    </border>
    <border>
      <left style="hair">
        <color indexed="9"/>
      </left>
      <right/>
      <top/>
      <bottom/>
      <diagonal/>
    </border>
    <border>
      <left style="thin">
        <color indexed="9"/>
      </left>
      <right style="thin">
        <color indexed="9"/>
      </right>
      <top/>
      <bottom/>
      <diagonal/>
    </border>
    <border>
      <left style="thin">
        <color indexed="9"/>
      </left>
      <right style="hair">
        <color indexed="9"/>
      </right>
      <top/>
      <bottom/>
      <diagonal/>
    </border>
    <border>
      <left/>
      <right style="hair">
        <color indexed="9"/>
      </right>
      <top/>
      <bottom/>
      <diagonal/>
    </border>
    <border>
      <left/>
      <right style="thin">
        <color indexed="9"/>
      </right>
      <top/>
      <bottom/>
      <diagonal/>
    </border>
    <border>
      <left style="thin">
        <color indexed="9"/>
      </left>
      <right/>
      <top/>
      <bottom/>
      <diagonal/>
    </border>
    <border>
      <left style="thin">
        <color indexed="9"/>
      </left>
      <right/>
      <top/>
      <bottom style="thin">
        <color indexed="9"/>
      </bottom>
      <diagonal/>
    </border>
    <border>
      <left/>
      <right style="hair">
        <color indexed="9"/>
      </right>
      <top/>
      <bottom style="thin">
        <color indexed="9"/>
      </bottom>
      <diagonal/>
    </border>
    <border>
      <left style="hair">
        <color indexed="9"/>
      </left>
      <right/>
      <top/>
      <bottom style="hair">
        <color indexed="9"/>
      </bottom>
      <diagonal/>
    </border>
    <border>
      <left/>
      <right style="hair">
        <color indexed="9"/>
      </right>
      <top/>
      <bottom style="hair">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style="hair">
        <color indexed="9"/>
      </right>
      <top/>
      <bottom style="thin">
        <color indexed="64"/>
      </bottom>
      <diagonal/>
    </border>
    <border>
      <left style="hair">
        <color indexed="9"/>
      </left>
      <right style="hair">
        <color indexed="9"/>
      </right>
      <top/>
      <bottom style="thin">
        <color indexed="64"/>
      </bottom>
      <diagonal/>
    </border>
    <border>
      <left style="thin">
        <color indexed="9"/>
      </left>
      <right style="thin">
        <color indexed="9"/>
      </right>
      <top/>
      <bottom style="thin">
        <color indexed="64"/>
      </bottom>
      <diagonal/>
    </border>
    <border>
      <left style="thin">
        <color indexed="9"/>
      </left>
      <right style="hair">
        <color indexed="9"/>
      </right>
      <top/>
      <bottom style="thin">
        <color indexed="64"/>
      </bottom>
      <diagonal/>
    </border>
    <border>
      <left style="hair">
        <color indexed="9"/>
      </left>
      <right/>
      <top/>
      <bottom style="thin">
        <color indexed="64"/>
      </bottom>
      <diagonal/>
    </border>
    <border>
      <left style="hair">
        <color indexed="9"/>
      </left>
      <right style="hair">
        <color indexed="9"/>
      </right>
      <top style="hair">
        <color indexed="9"/>
      </top>
      <bottom style="thin">
        <color indexed="64"/>
      </bottom>
      <diagonal/>
    </border>
  </borders>
  <cellStyleXfs count="174">
    <xf numFmtId="0" fontId="0" fillId="0" borderId="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23" fillId="2" borderId="0" applyNumberFormat="0" applyBorder="0" applyAlignment="0" applyProtection="0"/>
    <xf numFmtId="0" fontId="23" fillId="12" borderId="0" applyNumberFormat="0" applyBorder="0" applyAlignment="0" applyProtection="0"/>
    <xf numFmtId="0" fontId="53" fillId="37" borderId="0" applyNumberFormat="0" applyBorder="0" applyAlignment="0" applyProtection="0"/>
    <xf numFmtId="0" fontId="53" fillId="38" borderId="0" applyNumberFormat="0" applyBorder="0" applyAlignment="0" applyProtection="0"/>
    <xf numFmtId="0" fontId="53" fillId="39"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53" fillId="43"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4" fillId="0" borderId="0" applyNumberFormat="0" applyFill="0" applyBorder="0" applyAlignment="0" applyProtection="0"/>
    <xf numFmtId="0" fontId="25" fillId="7" borderId="0" applyNumberFormat="0" applyBorder="0" applyAlignment="0" applyProtection="0"/>
    <xf numFmtId="0" fontId="3" fillId="17" borderId="1"/>
    <xf numFmtId="0" fontId="55" fillId="49" borderId="27" applyNumberFormat="0" applyAlignment="0" applyProtection="0"/>
    <xf numFmtId="0" fontId="26" fillId="18" borderId="2" applyNumberFormat="0" applyAlignment="0" applyProtection="0"/>
    <xf numFmtId="0" fontId="3" fillId="0" borderId="3"/>
    <xf numFmtId="0" fontId="56" fillId="0" borderId="28" applyNumberFormat="0" applyFill="0" applyAlignment="0" applyProtection="0"/>
    <xf numFmtId="0" fontId="21" fillId="19" borderId="4" applyNumberFormat="0" applyAlignment="0" applyProtection="0"/>
    <xf numFmtId="0" fontId="27" fillId="20" borderId="0">
      <alignment horizontal="center"/>
    </xf>
    <xf numFmtId="0" fontId="28" fillId="20" borderId="0">
      <alignment horizontal="center" vertical="center"/>
    </xf>
    <xf numFmtId="0" fontId="17" fillId="21" borderId="0">
      <alignment horizontal="center" wrapText="1"/>
    </xf>
    <xf numFmtId="0" fontId="12" fillId="20" borderId="0">
      <alignment horizontal="center"/>
    </xf>
    <xf numFmtId="166" fontId="29" fillId="0" borderId="0" applyFont="0" applyFill="0" applyBorder="0" applyAlignment="0" applyProtection="0"/>
    <xf numFmtId="167" fontId="17" fillId="0" borderId="0" applyFont="0" applyFill="0" applyBorder="0" applyAlignment="0" applyProtection="0"/>
    <xf numFmtId="167" fontId="29"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0" fontId="30" fillId="22" borderId="1" applyBorder="0">
      <protection locked="0"/>
    </xf>
    <xf numFmtId="0" fontId="57" fillId="50" borderId="27" applyNumberFormat="0" applyAlignment="0" applyProtection="0"/>
    <xf numFmtId="0" fontId="31" fillId="0" borderId="0" applyNumberFormat="0" applyFill="0" applyBorder="0" applyAlignment="0" applyProtection="0"/>
    <xf numFmtId="0" fontId="19" fillId="20" borderId="3">
      <alignment horizontal="left"/>
    </xf>
    <xf numFmtId="0" fontId="32" fillId="20" borderId="0">
      <alignment horizontal="left"/>
    </xf>
    <xf numFmtId="0" fontId="33" fillId="8" borderId="0" applyNumberFormat="0" applyBorder="0" applyAlignment="0" applyProtection="0"/>
    <xf numFmtId="0" fontId="34" fillId="23" borderId="0">
      <alignment horizontal="right" vertical="top" textRotation="90" wrapText="1"/>
    </xf>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4" borderId="2" applyNumberFormat="0" applyAlignment="0" applyProtection="0"/>
    <xf numFmtId="0" fontId="58" fillId="51" borderId="0" applyNumberFormat="0" applyBorder="0" applyAlignment="0" applyProtection="0"/>
    <xf numFmtId="0" fontId="20" fillId="21" borderId="0">
      <alignment horizontal="center"/>
    </xf>
    <xf numFmtId="0" fontId="3" fillId="20" borderId="8">
      <alignment wrapText="1"/>
    </xf>
    <xf numFmtId="0" fontId="40" fillId="20" borderId="9"/>
    <xf numFmtId="0" fontId="40" fillId="20" borderId="10"/>
    <xf numFmtId="0" fontId="3" fillId="20" borderId="11">
      <alignment horizontal="center" wrapText="1"/>
    </xf>
    <xf numFmtId="0" fontId="60" fillId="0" borderId="0" applyNumberFormat="0" applyFill="0" applyBorder="0" applyAlignment="0" applyProtection="0"/>
    <xf numFmtId="0" fontId="50" fillId="0" borderId="0" applyNumberFormat="0" applyFill="0" applyBorder="0" applyAlignment="0" applyProtection="0">
      <alignment vertical="top"/>
      <protection locked="0"/>
    </xf>
    <xf numFmtId="0" fontId="60"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38" fillId="0" borderId="0" applyNumberFormat="0" applyFill="0" applyBorder="0" applyAlignment="0" applyProtection="0">
      <alignment vertical="top"/>
      <protection locked="0"/>
    </xf>
    <xf numFmtId="0" fontId="59" fillId="0" borderId="0" applyNumberFormat="0" applyFill="0" applyBorder="0" applyAlignment="0" applyProtection="0"/>
    <xf numFmtId="0" fontId="41" fillId="0" borderId="12" applyNumberFormat="0" applyFill="0" applyAlignment="0" applyProtection="0"/>
    <xf numFmtId="0" fontId="17" fillId="0" borderId="0" applyFont="0" applyFill="0" applyBorder="0" applyAlignment="0" applyProtection="0"/>
    <xf numFmtId="0" fontId="42" fillId="10" borderId="0" applyNumberFormat="0" applyBorder="0" applyAlignment="0" applyProtection="0"/>
    <xf numFmtId="0" fontId="61" fillId="52" borderId="0" applyNumberFormat="0" applyBorder="0" applyAlignment="0" applyProtection="0"/>
    <xf numFmtId="0" fontId="43" fillId="0" borderId="0"/>
    <xf numFmtId="0" fontId="17" fillId="0" borderId="0"/>
    <xf numFmtId="0" fontId="52" fillId="0" borderId="0"/>
    <xf numFmtId="0" fontId="17" fillId="0" borderId="0"/>
    <xf numFmtId="0" fontId="62" fillId="0" borderId="0"/>
    <xf numFmtId="0" fontId="23" fillId="0" borderId="0"/>
    <xf numFmtId="0" fontId="17" fillId="0" borderId="0"/>
    <xf numFmtId="0" fontId="52" fillId="0" borderId="0"/>
    <xf numFmtId="0" fontId="17" fillId="0" borderId="0"/>
    <xf numFmtId="0" fontId="52" fillId="0" borderId="0"/>
    <xf numFmtId="0" fontId="23" fillId="0" borderId="0"/>
    <xf numFmtId="0" fontId="52" fillId="0" borderId="0"/>
    <xf numFmtId="0" fontId="62" fillId="0" borderId="0"/>
    <xf numFmtId="0" fontId="52" fillId="0" borderId="0"/>
    <xf numFmtId="0" fontId="51" fillId="0" borderId="0"/>
    <xf numFmtId="0" fontId="62" fillId="0" borderId="0"/>
    <xf numFmtId="0" fontId="62" fillId="0" borderId="0"/>
    <xf numFmtId="0" fontId="51" fillId="0" borderId="0"/>
    <xf numFmtId="0" fontId="44" fillId="18" borderId="13" applyNumberFormat="0" applyAlignment="0" applyProtection="0"/>
    <xf numFmtId="9" fontId="17" fillId="0" borderId="0" applyFont="0" applyFill="0" applyBorder="0" applyAlignment="0" applyProtection="0"/>
    <xf numFmtId="9" fontId="17" fillId="0" borderId="0" applyNumberFormat="0" applyFont="0" applyFill="0" applyBorder="0" applyAlignment="0" applyProtection="0"/>
    <xf numFmtId="9" fontId="17" fillId="0" borderId="0" applyFont="0" applyFill="0" applyBorder="0" applyAlignment="0" applyProtection="0"/>
    <xf numFmtId="9" fontId="17" fillId="0" borderId="0" applyNumberFormat="0" applyFont="0" applyFill="0" applyBorder="0" applyAlignment="0" applyProtection="0"/>
    <xf numFmtId="0" fontId="3" fillId="20" borderId="3"/>
    <xf numFmtId="0" fontId="28" fillId="20" borderId="0">
      <alignment horizontal="right"/>
    </xf>
    <xf numFmtId="0" fontId="45" fillId="24" borderId="0">
      <alignment horizontal="center"/>
    </xf>
    <xf numFmtId="0" fontId="46" fillId="21" borderId="0"/>
    <xf numFmtId="0" fontId="47" fillId="23" borderId="14">
      <alignment horizontal="left" vertical="top" wrapText="1"/>
    </xf>
    <xf numFmtId="0" fontId="47" fillId="23" borderId="15">
      <alignment horizontal="left" vertical="top"/>
    </xf>
    <xf numFmtId="0" fontId="63" fillId="53" borderId="0" applyNumberFormat="0" applyBorder="0" applyAlignment="0" applyProtection="0"/>
    <xf numFmtId="0" fontId="64" fillId="49" borderId="29" applyNumberFormat="0" applyAlignment="0" applyProtection="0"/>
    <xf numFmtId="37" fontId="48" fillId="0" borderId="0"/>
    <xf numFmtId="0" fontId="27" fillId="20" borderId="0">
      <alignment horizontal="center"/>
    </xf>
    <xf numFmtId="0" fontId="65" fillId="0" borderId="0" applyNumberFormat="0" applyFill="0" applyBorder="0" applyAlignment="0" applyProtection="0"/>
    <xf numFmtId="0" fontId="49" fillId="0" borderId="0" applyNumberFormat="0" applyFill="0" applyBorder="0" applyAlignment="0" applyProtection="0"/>
    <xf numFmtId="0" fontId="2" fillId="20" borderId="0"/>
    <xf numFmtId="0" fontId="66" fillId="0" borderId="0" applyNumberFormat="0" applyFill="0" applyBorder="0" applyAlignment="0" applyProtection="0"/>
    <xf numFmtId="0" fontId="67" fillId="0" borderId="30" applyNumberFormat="0" applyFill="0" applyAlignment="0" applyProtection="0"/>
    <xf numFmtId="0" fontId="68" fillId="0" borderId="31" applyNumberFormat="0" applyFill="0" applyAlignment="0" applyProtection="0"/>
    <xf numFmtId="0" fontId="69" fillId="0" borderId="32" applyNumberFormat="0" applyFill="0" applyAlignment="0" applyProtection="0"/>
    <xf numFmtId="0" fontId="69" fillId="0" borderId="0" applyNumberFormat="0" applyFill="0" applyBorder="0" applyAlignment="0" applyProtection="0"/>
    <xf numFmtId="0" fontId="70" fillId="0" borderId="33" applyNumberFormat="0" applyFill="0" applyAlignment="0" applyProtection="0"/>
    <xf numFmtId="0" fontId="71" fillId="54" borderId="34" applyNumberFormat="0" applyAlignment="0" applyProtection="0"/>
    <xf numFmtId="0" fontId="22" fillId="0" borderId="0" applyNumberFormat="0" applyFill="0" applyBorder="0" applyAlignment="0" applyProtection="0"/>
    <xf numFmtId="0" fontId="52" fillId="56" borderId="35" applyNumberFormat="0" applyFont="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56" borderId="35" applyNumberFormat="0" applyFont="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56" borderId="35" applyNumberFormat="0" applyFont="0" applyAlignment="0" applyProtection="0"/>
    <xf numFmtId="0" fontId="17" fillId="57" borderId="36" applyNumberFormat="0" applyFont="0" applyAlignment="0" applyProtection="0"/>
  </cellStyleXfs>
  <cellXfs count="205">
    <xf numFmtId="0" fontId="0" fillId="0" borderId="0" xfId="0"/>
    <xf numFmtId="0" fontId="3" fillId="0" borderId="0" xfId="0" applyFont="1"/>
    <xf numFmtId="3" fontId="3" fillId="0" borderId="0" xfId="0" applyNumberFormat="1" applyFont="1"/>
    <xf numFmtId="0" fontId="3" fillId="0" borderId="0" xfId="0" applyFont="1" applyFill="1"/>
    <xf numFmtId="3" fontId="5" fillId="0" borderId="0" xfId="0" applyNumberFormat="1" applyFont="1"/>
    <xf numFmtId="0" fontId="6" fillId="0" borderId="0" xfId="0" applyFont="1" applyAlignment="1">
      <alignment horizontal="left"/>
    </xf>
    <xf numFmtId="164" fontId="3" fillId="0" borderId="0" xfId="0" applyNumberFormat="1" applyFont="1" applyFill="1"/>
    <xf numFmtId="3" fontId="3" fillId="0" borderId="0" xfId="0" applyNumberFormat="1" applyFont="1" applyAlignment="1">
      <alignment horizontal="right"/>
    </xf>
    <xf numFmtId="0" fontId="3" fillId="0" borderId="0" xfId="0" applyFont="1" applyFill="1" applyBorder="1"/>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xf numFmtId="0" fontId="3" fillId="0" borderId="0" xfId="0" applyFont="1" applyFill="1" applyAlignment="1">
      <alignment horizontal="left"/>
    </xf>
    <xf numFmtId="0" fontId="5"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center" vertical="center"/>
    </xf>
    <xf numFmtId="0" fontId="8" fillId="0" borderId="0" xfId="0" applyFont="1"/>
    <xf numFmtId="3" fontId="8" fillId="0" borderId="0" xfId="0" applyNumberFormat="1" applyFont="1" applyAlignment="1">
      <alignment horizontal="right"/>
    </xf>
    <xf numFmtId="0" fontId="16" fillId="0" borderId="0" xfId="0" applyFont="1"/>
    <xf numFmtId="3" fontId="3" fillId="0" borderId="0" xfId="0" applyNumberFormat="1" applyFont="1" applyFill="1"/>
    <xf numFmtId="0" fontId="3" fillId="0" borderId="0" xfId="0" applyFont="1" applyAlignment="1"/>
    <xf numFmtId="0" fontId="5" fillId="0" borderId="0" xfId="0" quotePrefix="1" applyFont="1" applyFill="1" applyAlignment="1"/>
    <xf numFmtId="0" fontId="5" fillId="0" borderId="0" xfId="0" quotePrefix="1" applyFont="1" applyFill="1" applyAlignment="1">
      <alignment wrapText="1"/>
    </xf>
    <xf numFmtId="0" fontId="3" fillId="0" borderId="0" xfId="93" applyFont="1"/>
    <xf numFmtId="164" fontId="3" fillId="0" borderId="0" xfId="93" applyNumberFormat="1" applyFont="1" applyFill="1"/>
    <xf numFmtId="164" fontId="5" fillId="0" borderId="0" xfId="93" applyNumberFormat="1" applyFont="1" applyFill="1" applyAlignment="1"/>
    <xf numFmtId="3" fontId="3" fillId="0" borderId="0" xfId="93" applyNumberFormat="1" applyFont="1" applyBorder="1"/>
    <xf numFmtId="0" fontId="5" fillId="0" borderId="0" xfId="93" applyFont="1"/>
    <xf numFmtId="0" fontId="72" fillId="0" borderId="0" xfId="0" applyFont="1" applyFill="1"/>
    <xf numFmtId="3" fontId="72" fillId="0" borderId="0" xfId="0" applyNumberFormat="1" applyFont="1" applyFill="1"/>
    <xf numFmtId="3" fontId="2" fillId="0" borderId="0" xfId="107" applyNumberFormat="1" applyFont="1" applyFill="1" applyBorder="1"/>
    <xf numFmtId="3" fontId="3" fillId="0" borderId="0" xfId="107" applyNumberFormat="1" applyFont="1" applyFill="1" applyBorder="1"/>
    <xf numFmtId="0" fontId="3" fillId="0" borderId="0" xfId="107" applyFont="1" applyFill="1" applyBorder="1" applyAlignment="1">
      <alignment horizontal="right"/>
    </xf>
    <xf numFmtId="0" fontId="2" fillId="0" borderId="0" xfId="93" applyFont="1" applyFill="1" applyAlignment="1">
      <alignment horizontal="left" vertical="top"/>
    </xf>
    <xf numFmtId="0" fontId="2" fillId="0" borderId="0" xfId="93" applyFont="1" applyFill="1" applyAlignment="1">
      <alignment horizontal="left"/>
    </xf>
    <xf numFmtId="0" fontId="7" fillId="0" borderId="0" xfId="93" applyFont="1" applyFill="1" applyAlignment="1">
      <alignment horizontal="left"/>
    </xf>
    <xf numFmtId="0" fontId="3" fillId="0" borderId="0" xfId="0" applyFont="1" applyAlignment="1">
      <alignment horizontal="right"/>
    </xf>
    <xf numFmtId="0" fontId="5" fillId="0" borderId="0" xfId="0" applyFont="1" applyFill="1"/>
    <xf numFmtId="0" fontId="3" fillId="0" borderId="0" xfId="0" applyFont="1" applyFill="1" applyAlignment="1">
      <alignment horizontal="right"/>
    </xf>
    <xf numFmtId="0" fontId="15" fillId="0" borderId="0" xfId="0" applyFont="1" applyFill="1" applyAlignment="1">
      <alignment horizontal="right"/>
    </xf>
    <xf numFmtId="3" fontId="73" fillId="55" borderId="0" xfId="0" applyNumberFormat="1" applyFont="1" applyFill="1" applyAlignment="1">
      <alignment horizontal="left"/>
    </xf>
    <xf numFmtId="3" fontId="3" fillId="0" borderId="0" xfId="0" applyNumberFormat="1" applyFont="1" applyFill="1" applyBorder="1" applyAlignment="1">
      <alignment horizontal="left"/>
    </xf>
    <xf numFmtId="0" fontId="11" fillId="0" borderId="0" xfId="0" applyFont="1" applyFill="1"/>
    <xf numFmtId="0" fontId="3" fillId="0" borderId="0" xfId="93" applyFont="1" applyFill="1"/>
    <xf numFmtId="0" fontId="16" fillId="0" borderId="0" xfId="98" applyFont="1"/>
    <xf numFmtId="0" fontId="16" fillId="0" borderId="0" xfId="91" applyFont="1"/>
    <xf numFmtId="0" fontId="17" fillId="0" borderId="0" xfId="91" applyFont="1"/>
    <xf numFmtId="0" fontId="7" fillId="0" borderId="0" xfId="91" applyFont="1" applyAlignment="1">
      <alignment wrapText="1"/>
    </xf>
    <xf numFmtId="0" fontId="3" fillId="0" borderId="0" xfId="91" applyFont="1" applyAlignment="1">
      <alignment wrapText="1"/>
    </xf>
    <xf numFmtId="0" fontId="3" fillId="0" borderId="0" xfId="91" applyFont="1"/>
    <xf numFmtId="3" fontId="5" fillId="0" borderId="0" xfId="0" quotePrefix="1" applyNumberFormat="1" applyFont="1" applyFill="1" applyAlignment="1"/>
    <xf numFmtId="171" fontId="16" fillId="0" borderId="0" xfId="93" applyNumberFormat="1" applyFont="1" applyAlignment="1">
      <alignment horizontal="right" wrapText="1"/>
    </xf>
    <xf numFmtId="0" fontId="17" fillId="0" borderId="0" xfId="98" applyFont="1" applyAlignment="1">
      <alignment horizontal="left" vertical="center" wrapText="1"/>
    </xf>
    <xf numFmtId="3" fontId="73" fillId="0" borderId="0" xfId="0" applyNumberFormat="1" applyFont="1" applyFill="1" applyBorder="1" applyAlignment="1">
      <alignment horizontal="right"/>
    </xf>
    <xf numFmtId="49" fontId="3" fillId="0" borderId="0" xfId="0" applyNumberFormat="1" applyFont="1" applyFill="1" applyBorder="1" applyAlignment="1">
      <alignment horizontal="left"/>
    </xf>
    <xf numFmtId="0" fontId="2" fillId="0" borderId="0" xfId="93" applyFont="1" applyFill="1" applyBorder="1" applyAlignment="1">
      <alignment horizontal="left" vertical="top"/>
    </xf>
    <xf numFmtId="49" fontId="2" fillId="0" borderId="10" xfId="0" applyNumberFormat="1" applyFont="1" applyFill="1" applyBorder="1" applyAlignment="1">
      <alignment horizontal="left"/>
    </xf>
    <xf numFmtId="3" fontId="2" fillId="0" borderId="10" xfId="0" applyNumberFormat="1" applyFont="1" applyFill="1" applyBorder="1" applyAlignment="1">
      <alignment horizontal="right"/>
    </xf>
    <xf numFmtId="1" fontId="2" fillId="0" borderId="10" xfId="0" applyNumberFormat="1" applyFont="1" applyFill="1" applyBorder="1" applyAlignment="1">
      <alignment horizontal="right"/>
    </xf>
    <xf numFmtId="0" fontId="3" fillId="0" borderId="0" xfId="0" applyFont="1" applyFill="1" applyBorder="1" applyAlignment="1">
      <alignment horizontal="left"/>
    </xf>
    <xf numFmtId="0" fontId="3" fillId="0" borderId="0" xfId="0" applyFont="1" applyBorder="1"/>
    <xf numFmtId="3" fontId="3" fillId="0" borderId="0" xfId="0" applyNumberFormat="1" applyFont="1" applyFill="1" applyBorder="1"/>
    <xf numFmtId="164" fontId="3" fillId="0" borderId="0" xfId="0" applyNumberFormat="1" applyFont="1" applyFill="1" applyBorder="1"/>
    <xf numFmtId="0" fontId="2" fillId="0" borderId="0" xfId="0" quotePrefix="1" applyFont="1" applyBorder="1" applyAlignment="1">
      <alignment horizontal="left"/>
    </xf>
    <xf numFmtId="164" fontId="3" fillId="0" borderId="0" xfId="0" applyNumberFormat="1" applyFont="1" applyFill="1" applyBorder="1" applyAlignment="1">
      <alignment horizontal="right" wrapText="1"/>
    </xf>
    <xf numFmtId="3" fontId="8" fillId="0" borderId="0" xfId="0" applyNumberFormat="1" applyFont="1" applyFill="1" applyBorder="1"/>
    <xf numFmtId="0" fontId="2" fillId="0" borderId="41" xfId="0" applyFont="1" applyFill="1" applyBorder="1" applyAlignment="1">
      <alignment horizontal="right" vertical="top" wrapText="1"/>
    </xf>
    <xf numFmtId="0" fontId="2" fillId="0" borderId="42" xfId="0" applyFont="1" applyFill="1" applyBorder="1" applyAlignment="1">
      <alignment horizontal="right" vertical="top" wrapText="1"/>
    </xf>
    <xf numFmtId="3" fontId="2" fillId="0" borderId="38" xfId="0" applyNumberFormat="1" applyFont="1" applyFill="1" applyBorder="1" applyAlignment="1">
      <alignment vertical="top" wrapText="1"/>
    </xf>
    <xf numFmtId="0" fontId="3" fillId="0" borderId="0" xfId="93" applyFont="1" applyFill="1" applyBorder="1" applyAlignment="1">
      <alignment horizontal="left"/>
    </xf>
    <xf numFmtId="3" fontId="3" fillId="0" borderId="0" xfId="93" applyNumberFormat="1" applyFont="1" applyFill="1" applyBorder="1" applyAlignment="1">
      <alignment horizontal="right"/>
    </xf>
    <xf numFmtId="165" fontId="3" fillId="0" borderId="0" xfId="93" applyNumberFormat="1" applyFont="1" applyFill="1" applyBorder="1" applyAlignment="1">
      <alignment horizontal="right"/>
    </xf>
    <xf numFmtId="0" fontId="2" fillId="0" borderId="0" xfId="93" applyFont="1" applyFill="1" applyBorder="1" applyAlignment="1">
      <alignment vertical="center"/>
    </xf>
    <xf numFmtId="0" fontId="3" fillId="0" borderId="0" xfId="93" applyFont="1" applyFill="1" applyBorder="1" applyAlignment="1">
      <alignment vertical="center"/>
    </xf>
    <xf numFmtId="3" fontId="3" fillId="0" borderId="18" xfId="93" applyNumberFormat="1" applyFont="1" applyFill="1" applyBorder="1" applyAlignment="1">
      <alignment horizontal="right" vertical="center"/>
    </xf>
    <xf numFmtId="3" fontId="3" fillId="0" borderId="21" xfId="93" applyNumberFormat="1" applyFont="1" applyFill="1" applyBorder="1" applyAlignment="1">
      <alignment horizontal="right" vertical="center"/>
    </xf>
    <xf numFmtId="165" fontId="3" fillId="0" borderId="21" xfId="93" applyNumberFormat="1" applyFont="1" applyFill="1" applyBorder="1" applyAlignment="1">
      <alignment horizontal="right" vertical="center"/>
    </xf>
    <xf numFmtId="3" fontId="3" fillId="0" borderId="22" xfId="93" applyNumberFormat="1" applyFont="1" applyFill="1" applyBorder="1" applyAlignment="1">
      <alignment horizontal="right" vertical="center"/>
    </xf>
    <xf numFmtId="3" fontId="3" fillId="0" borderId="16" xfId="0" quotePrefix="1" applyNumberFormat="1" applyFont="1" applyFill="1" applyBorder="1" applyAlignment="1">
      <alignment horizontal="right" vertical="center"/>
    </xf>
    <xf numFmtId="3" fontId="2" fillId="0" borderId="18" xfId="93" applyNumberFormat="1" applyFont="1" applyFill="1" applyBorder="1" applyAlignment="1">
      <alignment horizontal="right" vertical="center"/>
    </xf>
    <xf numFmtId="165" fontId="2" fillId="0" borderId="18" xfId="93" applyNumberFormat="1" applyFont="1" applyFill="1" applyBorder="1" applyAlignment="1">
      <alignment horizontal="right" vertical="center"/>
    </xf>
    <xf numFmtId="164" fontId="3" fillId="0" borderId="0" xfId="93" applyNumberFormat="1" applyFont="1" applyFill="1" applyBorder="1" applyAlignment="1">
      <alignment horizontal="left" vertical="center"/>
    </xf>
    <xf numFmtId="3" fontId="72" fillId="0" borderId="18" xfId="93" applyNumberFormat="1" applyFont="1" applyFill="1" applyBorder="1" applyAlignment="1">
      <alignment horizontal="right" vertical="center"/>
    </xf>
    <xf numFmtId="3" fontId="72" fillId="0" borderId="21" xfId="93" applyNumberFormat="1" applyFont="1" applyFill="1" applyBorder="1" applyAlignment="1">
      <alignment horizontal="right" vertical="center"/>
    </xf>
    <xf numFmtId="0" fontId="3" fillId="0" borderId="0" xfId="93" applyFont="1" applyFill="1" applyAlignment="1">
      <alignment horizontal="left" vertical="center"/>
    </xf>
    <xf numFmtId="0" fontId="3" fillId="0" borderId="20" xfId="93" applyFont="1" applyFill="1" applyBorder="1" applyAlignment="1">
      <alignment horizontal="left" vertical="center"/>
    </xf>
    <xf numFmtId="0" fontId="2" fillId="0" borderId="10" xfId="93" applyFont="1" applyFill="1" applyBorder="1" applyAlignment="1">
      <alignment vertical="center"/>
    </xf>
    <xf numFmtId="0" fontId="2" fillId="0" borderId="41" xfId="93" applyFont="1" applyFill="1" applyBorder="1" applyAlignment="1">
      <alignment horizontal="right" vertical="center"/>
    </xf>
    <xf numFmtId="0" fontId="2" fillId="0" borderId="42" xfId="93" applyFont="1" applyFill="1" applyBorder="1" applyAlignment="1">
      <alignment horizontal="right" vertical="center"/>
    </xf>
    <xf numFmtId="0" fontId="10" fillId="0" borderId="0" xfId="0" applyFont="1" applyAlignment="1">
      <alignment vertical="center"/>
    </xf>
    <xf numFmtId="0" fontId="7" fillId="0" borderId="0" xfId="0" applyFont="1" applyBorder="1" applyAlignment="1">
      <alignment horizontal="left"/>
    </xf>
    <xf numFmtId="3" fontId="2" fillId="0" borderId="0" xfId="93" applyNumberFormat="1" applyFont="1" applyFill="1" applyBorder="1" applyAlignment="1">
      <alignment horizontal="right" vertical="center" wrapText="1"/>
    </xf>
    <xf numFmtId="3" fontId="2" fillId="0" borderId="10" xfId="93" applyNumberFormat="1" applyFont="1" applyFill="1" applyBorder="1" applyAlignment="1">
      <alignment horizontal="right" vertical="center" wrapText="1"/>
    </xf>
    <xf numFmtId="0" fontId="20" fillId="0" borderId="0" xfId="91" applyFont="1" applyFill="1" applyAlignment="1">
      <alignment vertical="center" wrapText="1"/>
    </xf>
    <xf numFmtId="0" fontId="20" fillId="0" borderId="0" xfId="91" applyFont="1" applyFill="1" applyAlignment="1">
      <alignment vertical="center"/>
    </xf>
    <xf numFmtId="0" fontId="2" fillId="0" borderId="0" xfId="91" applyFont="1" applyAlignment="1">
      <alignment horizontal="justify" vertical="center" wrapText="1"/>
    </xf>
    <xf numFmtId="0" fontId="20" fillId="0" borderId="0" xfId="91" applyFont="1" applyAlignment="1">
      <alignment vertical="center" wrapText="1"/>
    </xf>
    <xf numFmtId="0" fontId="3" fillId="0" borderId="0" xfId="91" applyFont="1" applyAlignment="1">
      <alignment vertical="center" wrapText="1"/>
    </xf>
    <xf numFmtId="0" fontId="76" fillId="0" borderId="31" xfId="128" applyFont="1" applyAlignment="1">
      <alignment vertical="center"/>
    </xf>
    <xf numFmtId="0" fontId="17" fillId="0" borderId="0" xfId="0" applyFont="1"/>
    <xf numFmtId="0" fontId="77" fillId="0" borderId="0" xfId="129" applyFont="1" applyBorder="1" applyAlignment="1">
      <alignment horizontal="left"/>
    </xf>
    <xf numFmtId="3" fontId="73" fillId="0" borderId="0" xfId="0" applyNumberFormat="1" applyFont="1" applyFill="1" applyAlignment="1">
      <alignment horizontal="right"/>
    </xf>
    <xf numFmtId="0" fontId="2" fillId="0" borderId="16" xfId="0" applyFont="1" applyFill="1" applyBorder="1" applyAlignment="1">
      <alignment vertical="top" wrapText="1"/>
    </xf>
    <xf numFmtId="0" fontId="77" fillId="0" borderId="0" xfId="129" applyFont="1" applyBorder="1" applyAlignment="1"/>
    <xf numFmtId="0" fontId="2" fillId="0" borderId="38" xfId="0" applyFont="1" applyFill="1" applyBorder="1" applyAlignment="1">
      <alignment vertical="center" wrapText="1"/>
    </xf>
    <xf numFmtId="0" fontId="2" fillId="0" borderId="39" xfId="0" applyFont="1" applyFill="1" applyBorder="1" applyAlignment="1">
      <alignment horizontal="right" vertical="center"/>
    </xf>
    <xf numFmtId="0" fontId="2" fillId="0" borderId="40" xfId="0" applyFont="1" applyFill="1" applyBorder="1" applyAlignment="1">
      <alignment horizontal="right" vertical="center"/>
    </xf>
    <xf numFmtId="3" fontId="2" fillId="0" borderId="0" xfId="0" applyNumberFormat="1" applyFont="1" applyAlignment="1">
      <alignment horizontal="right" vertical="center"/>
    </xf>
    <xf numFmtId="0" fontId="3" fillId="0" borderId="0" xfId="0" applyFont="1" applyAlignment="1">
      <alignment vertical="center"/>
    </xf>
    <xf numFmtId="0" fontId="3" fillId="0" borderId="0" xfId="0" applyFont="1" applyFill="1" applyBorder="1" applyAlignment="1">
      <alignment vertical="center"/>
    </xf>
    <xf numFmtId="3" fontId="3" fillId="0" borderId="0" xfId="93" applyNumberFormat="1" applyFont="1" applyFill="1" applyBorder="1" applyAlignment="1">
      <alignment vertical="center"/>
    </xf>
    <xf numFmtId="3" fontId="3" fillId="0" borderId="18" xfId="0" applyNumberFormat="1" applyFont="1" applyFill="1" applyBorder="1" applyAlignment="1">
      <alignment horizontal="right" vertical="center"/>
    </xf>
    <xf numFmtId="164" fontId="3" fillId="0" borderId="19" xfId="0" applyNumberFormat="1" applyFont="1" applyFill="1" applyBorder="1" applyAlignment="1">
      <alignment vertical="center"/>
    </xf>
    <xf numFmtId="3" fontId="3" fillId="0" borderId="16" xfId="0" applyNumberFormat="1" applyFont="1" applyFill="1" applyBorder="1" applyAlignment="1">
      <alignment vertical="center"/>
    </xf>
    <xf numFmtId="165" fontId="3" fillId="0" borderId="0" xfId="0" applyNumberFormat="1" applyFont="1" applyFill="1" applyAlignment="1">
      <alignment vertical="center"/>
    </xf>
    <xf numFmtId="164" fontId="3" fillId="0" borderId="0" xfId="0" applyNumberFormat="1" applyFont="1" applyFill="1" applyAlignment="1">
      <alignment vertical="center"/>
    </xf>
    <xf numFmtId="0" fontId="3" fillId="0" borderId="0" xfId="0" applyFont="1" applyFill="1" applyAlignment="1">
      <alignment vertical="center"/>
    </xf>
    <xf numFmtId="0" fontId="2" fillId="0" borderId="0" xfId="0" applyFont="1" applyFill="1" applyBorder="1" applyAlignment="1">
      <alignment vertical="center" wrapText="1"/>
    </xf>
    <xf numFmtId="3" fontId="2" fillId="0" borderId="18" xfId="0" applyNumberFormat="1" applyFont="1" applyFill="1" applyBorder="1" applyAlignment="1">
      <alignment vertical="center"/>
    </xf>
    <xf numFmtId="164" fontId="2" fillId="0" borderId="18" xfId="0" applyNumberFormat="1" applyFont="1" applyFill="1" applyBorder="1" applyAlignment="1">
      <alignment vertical="center"/>
    </xf>
    <xf numFmtId="3" fontId="3" fillId="0" borderId="18" xfId="0" applyNumberFormat="1" applyFont="1" applyFill="1" applyBorder="1" applyAlignment="1">
      <alignment vertical="center"/>
    </xf>
    <xf numFmtId="0" fontId="2" fillId="0" borderId="0" xfId="0" applyFont="1" applyFill="1" applyBorder="1" applyAlignment="1">
      <alignment vertical="center"/>
    </xf>
    <xf numFmtId="164" fontId="3" fillId="0" borderId="18" xfId="0" applyNumberFormat="1" applyFont="1" applyFill="1" applyBorder="1" applyAlignment="1">
      <alignment vertical="center"/>
    </xf>
    <xf numFmtId="3" fontId="2" fillId="0" borderId="16" xfId="0" applyNumberFormat="1" applyFont="1" applyFill="1" applyBorder="1" applyAlignment="1">
      <alignment vertical="center"/>
    </xf>
    <xf numFmtId="0" fontId="2" fillId="0" borderId="0" xfId="0" applyFont="1" applyFill="1" applyAlignment="1">
      <alignment vertical="center"/>
    </xf>
    <xf numFmtId="165" fontId="6" fillId="0" borderId="0" xfId="0" applyNumberFormat="1" applyFont="1" applyFill="1" applyAlignment="1">
      <alignment vertical="center"/>
    </xf>
    <xf numFmtId="9" fontId="3" fillId="0" borderId="0" xfId="0" quotePrefix="1" applyNumberFormat="1" applyFont="1" applyFill="1" applyAlignment="1">
      <alignment horizontal="left" vertical="center"/>
    </xf>
    <xf numFmtId="3" fontId="72" fillId="0" borderId="18" xfId="0" applyNumberFormat="1" applyFont="1" applyFill="1" applyBorder="1" applyAlignment="1">
      <alignment vertical="center"/>
    </xf>
    <xf numFmtId="164" fontId="72" fillId="0" borderId="19" xfId="0" applyNumberFormat="1" applyFont="1" applyFill="1" applyBorder="1" applyAlignment="1">
      <alignment vertical="center"/>
    </xf>
    <xf numFmtId="164" fontId="3" fillId="0" borderId="16" xfId="0" applyNumberFormat="1" applyFont="1" applyFill="1" applyBorder="1" applyAlignment="1">
      <alignment vertical="center"/>
    </xf>
    <xf numFmtId="3" fontId="3" fillId="0" borderId="0" xfId="0" applyNumberFormat="1" applyFont="1" applyFill="1" applyAlignment="1">
      <alignment vertical="center"/>
    </xf>
    <xf numFmtId="0" fontId="3" fillId="0" borderId="0" xfId="0" applyFont="1" applyFill="1" applyAlignment="1">
      <alignment horizontal="left" vertical="center"/>
    </xf>
    <xf numFmtId="165" fontId="12" fillId="0" borderId="18"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Alignment="1">
      <alignment vertical="top"/>
    </xf>
    <xf numFmtId="0" fontId="3" fillId="0" borderId="0" xfId="0" applyFont="1" applyFill="1" applyAlignment="1">
      <alignment vertical="top"/>
    </xf>
    <xf numFmtId="164" fontId="3" fillId="0" borderId="0" xfId="0" applyNumberFormat="1" applyFont="1" applyFill="1" applyAlignment="1">
      <alignment vertical="top"/>
    </xf>
    <xf numFmtId="10" fontId="3" fillId="0" borderId="0" xfId="0" applyNumberFormat="1" applyFont="1" applyFill="1"/>
    <xf numFmtId="0" fontId="17" fillId="0" borderId="0" xfId="0" applyFont="1" applyFill="1"/>
    <xf numFmtId="0" fontId="17" fillId="0" borderId="0" xfId="0" applyFont="1" applyAlignment="1"/>
    <xf numFmtId="165" fontId="3" fillId="0" borderId="16" xfId="0" applyNumberFormat="1" applyFont="1" applyFill="1" applyBorder="1" applyAlignment="1">
      <alignment vertical="center"/>
    </xf>
    <xf numFmtId="3" fontId="8" fillId="0" borderId="16" xfId="0" applyNumberFormat="1" applyFont="1" applyFill="1" applyBorder="1" applyAlignment="1">
      <alignment vertical="center"/>
    </xf>
    <xf numFmtId="3" fontId="12" fillId="0" borderId="0" xfId="91" applyNumberFormat="1" applyFont="1" applyFill="1" applyBorder="1" applyAlignment="1">
      <alignment vertical="center"/>
    </xf>
    <xf numFmtId="3" fontId="12" fillId="0" borderId="0" xfId="0" applyNumberFormat="1" applyFont="1" applyFill="1" applyBorder="1" applyAlignment="1">
      <alignment vertical="center"/>
    </xf>
    <xf numFmtId="3" fontId="2" fillId="0" borderId="16" xfId="91" applyNumberFormat="1" applyFont="1" applyFill="1" applyBorder="1" applyAlignment="1">
      <alignment vertical="center"/>
    </xf>
    <xf numFmtId="165" fontId="2" fillId="0" borderId="16" xfId="91" applyNumberFormat="1" applyFont="1" applyFill="1" applyBorder="1" applyAlignment="1">
      <alignment vertical="center"/>
    </xf>
    <xf numFmtId="3" fontId="12" fillId="0" borderId="16" xfId="91" applyNumberFormat="1" applyFont="1" applyFill="1" applyBorder="1" applyAlignment="1">
      <alignment vertical="center"/>
    </xf>
    <xf numFmtId="165" fontId="2" fillId="0" borderId="16" xfId="0" applyNumberFormat="1" applyFont="1" applyFill="1" applyBorder="1" applyAlignment="1">
      <alignment vertical="center"/>
    </xf>
    <xf numFmtId="3" fontId="18" fillId="0" borderId="16" xfId="91" applyNumberFormat="1" applyFont="1" applyFill="1" applyBorder="1" applyAlignment="1">
      <alignment vertical="center"/>
    </xf>
    <xf numFmtId="165" fontId="2" fillId="0" borderId="17" xfId="0" applyNumberFormat="1" applyFont="1" applyFill="1" applyBorder="1" applyAlignment="1">
      <alignment vertical="center"/>
    </xf>
    <xf numFmtId="3" fontId="3" fillId="0" borderId="0" xfId="0" applyNumberFormat="1" applyFont="1" applyAlignment="1">
      <alignment vertical="center"/>
    </xf>
    <xf numFmtId="3" fontId="72" fillId="0" borderId="16" xfId="0" applyNumberFormat="1" applyFont="1" applyFill="1" applyBorder="1" applyAlignment="1">
      <alignment horizontal="right" vertical="center"/>
    </xf>
    <xf numFmtId="3" fontId="72" fillId="0" borderId="17" xfId="0" applyNumberFormat="1" applyFont="1" applyFill="1" applyBorder="1" applyAlignment="1">
      <alignment horizontal="right" vertical="center"/>
    </xf>
    <xf numFmtId="164" fontId="72" fillId="0" borderId="20" xfId="0" applyNumberFormat="1" applyFont="1" applyFill="1" applyBorder="1" applyAlignment="1">
      <alignment vertical="center"/>
    </xf>
    <xf numFmtId="164" fontId="3" fillId="0" borderId="0" xfId="0" applyNumberFormat="1" applyFont="1" applyAlignment="1">
      <alignment vertical="center"/>
    </xf>
    <xf numFmtId="3" fontId="3" fillId="0" borderId="17" xfId="0" applyNumberFormat="1" applyFont="1" applyFill="1" applyBorder="1" applyAlignment="1">
      <alignment vertical="center"/>
    </xf>
    <xf numFmtId="164" fontId="3" fillId="0" borderId="20"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xf>
    <xf numFmtId="3" fontId="8" fillId="0" borderId="16" xfId="0" applyNumberFormat="1" applyFont="1" applyFill="1" applyBorder="1" applyAlignment="1">
      <alignment horizontal="right" vertical="center"/>
    </xf>
    <xf numFmtId="10" fontId="3" fillId="0" borderId="0" xfId="0" applyNumberFormat="1" applyFont="1" applyFill="1" applyAlignment="1">
      <alignment vertical="center"/>
    </xf>
    <xf numFmtId="0" fontId="3" fillId="0" borderId="20" xfId="0" applyFont="1" applyFill="1" applyBorder="1" applyAlignment="1">
      <alignment horizontal="left" vertical="center"/>
    </xf>
    <xf numFmtId="3" fontId="17" fillId="0" borderId="0" xfId="0" applyNumberFormat="1" applyFont="1"/>
    <xf numFmtId="164" fontId="17" fillId="0" borderId="0" xfId="0" applyNumberFormat="1" applyFont="1"/>
    <xf numFmtId="165" fontId="17" fillId="0" borderId="0" xfId="0" applyNumberFormat="1" applyFont="1"/>
    <xf numFmtId="3" fontId="17" fillId="0" borderId="0" xfId="0" applyNumberFormat="1" applyFont="1" applyBorder="1"/>
    <xf numFmtId="164" fontId="17" fillId="0" borderId="0" xfId="0" applyNumberFormat="1" applyFont="1" applyBorder="1"/>
    <xf numFmtId="0" fontId="17" fillId="0" borderId="0" xfId="0" applyFont="1" applyBorder="1"/>
    <xf numFmtId="0" fontId="17" fillId="0" borderId="0" xfId="93" applyFont="1" applyAlignment="1"/>
    <xf numFmtId="0" fontId="17" fillId="0" borderId="0" xfId="93" applyFont="1"/>
    <xf numFmtId="14" fontId="16" fillId="0" borderId="0" xfId="93" applyNumberFormat="1" applyFont="1" applyAlignment="1">
      <alignment horizontal="right" wrapText="1"/>
    </xf>
    <xf numFmtId="0" fontId="78" fillId="0" borderId="30" xfId="127" applyFont="1"/>
    <xf numFmtId="0" fontId="79" fillId="0" borderId="0" xfId="79" applyFont="1" applyAlignment="1">
      <alignment vertical="center" wrapText="1"/>
    </xf>
    <xf numFmtId="3" fontId="2" fillId="0" borderId="16" xfId="0" applyNumberFormat="1" applyFont="1" applyFill="1" applyBorder="1" applyAlignment="1">
      <alignment horizontal="right" vertical="top" wrapText="1"/>
    </xf>
    <xf numFmtId="0" fontId="3" fillId="0" borderId="0" xfId="0" applyFont="1" applyFill="1" applyAlignment="1">
      <alignment horizontal="left" vertical="top" wrapText="1"/>
    </xf>
    <xf numFmtId="0" fontId="3" fillId="0" borderId="0" xfId="0" applyFont="1" applyFill="1" applyAlignment="1">
      <alignment horizontal="left" wrapText="1"/>
    </xf>
    <xf numFmtId="0" fontId="2" fillId="0" borderId="20" xfId="0" applyFont="1" applyFill="1" applyBorder="1" applyAlignment="1">
      <alignment horizontal="center"/>
    </xf>
    <xf numFmtId="0" fontId="2" fillId="0" borderId="37" xfId="0" applyFont="1" applyFill="1" applyBorder="1" applyAlignment="1">
      <alignment horizontal="center"/>
    </xf>
    <xf numFmtId="0" fontId="18" fillId="0" borderId="0" xfId="0" applyFont="1" applyFill="1" applyAlignment="1">
      <alignment horizontal="left" vertical="top" wrapText="1"/>
    </xf>
    <xf numFmtId="0" fontId="2" fillId="0" borderId="23"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0" borderId="16" xfId="0" applyFont="1" applyFill="1" applyBorder="1" applyAlignment="1">
      <alignment horizontal="right" vertical="top"/>
    </xf>
    <xf numFmtId="0" fontId="2" fillId="0" borderId="38" xfId="0" applyFont="1" applyFill="1" applyBorder="1" applyAlignment="1">
      <alignment horizontal="right" vertical="top"/>
    </xf>
    <xf numFmtId="0" fontId="2" fillId="0" borderId="0" xfId="0" applyFont="1" applyFill="1" applyAlignment="1">
      <alignment horizontal="left"/>
    </xf>
    <xf numFmtId="0" fontId="8" fillId="0" borderId="0" xfId="93" applyFont="1" applyAlignment="1">
      <alignment horizontal="left"/>
    </xf>
    <xf numFmtId="3" fontId="2" fillId="0" borderId="16" xfId="0" applyNumberFormat="1" applyFont="1" applyFill="1" applyBorder="1" applyAlignment="1">
      <alignment horizontal="right" vertical="top" wrapText="1"/>
    </xf>
    <xf numFmtId="3" fontId="2" fillId="0" borderId="38" xfId="0" applyNumberFormat="1" applyFont="1" applyFill="1" applyBorder="1" applyAlignment="1">
      <alignment horizontal="right" vertical="top" wrapText="1"/>
    </xf>
    <xf numFmtId="0" fontId="77" fillId="0" borderId="0" xfId="129" applyFont="1" applyBorder="1" applyAlignment="1">
      <alignment horizontal="left"/>
    </xf>
    <xf numFmtId="3" fontId="18" fillId="0" borderId="16" xfId="0" applyNumberFormat="1" applyFont="1" applyFill="1" applyBorder="1" applyAlignment="1">
      <alignment horizontal="right" vertical="top" wrapText="1"/>
    </xf>
    <xf numFmtId="3" fontId="18" fillId="0" borderId="38" xfId="0" applyNumberFormat="1" applyFont="1" applyFill="1" applyBorder="1" applyAlignment="1">
      <alignment horizontal="right" vertical="top" wrapText="1"/>
    </xf>
    <xf numFmtId="0" fontId="2" fillId="0" borderId="25" xfId="0" applyFont="1" applyFill="1" applyBorder="1" applyAlignment="1">
      <alignment horizontal="center" vertical="top"/>
    </xf>
    <xf numFmtId="0" fontId="2" fillId="0" borderId="26" xfId="0" applyFont="1" applyFill="1" applyBorder="1" applyAlignment="1">
      <alignment horizontal="center" vertical="top"/>
    </xf>
    <xf numFmtId="0" fontId="2" fillId="0" borderId="16" xfId="0" applyFont="1" applyFill="1" applyBorder="1" applyAlignment="1">
      <alignment horizontal="right" vertical="top" wrapText="1"/>
    </xf>
    <xf numFmtId="0" fontId="2" fillId="0" borderId="38" xfId="0" applyFont="1" applyFill="1" applyBorder="1" applyAlignment="1">
      <alignment horizontal="right" vertical="top" wrapText="1"/>
    </xf>
    <xf numFmtId="3" fontId="2" fillId="0" borderId="0" xfId="93" applyNumberFormat="1" applyFont="1" applyFill="1" applyBorder="1" applyAlignment="1">
      <alignment horizontal="right" vertical="center" wrapText="1"/>
    </xf>
    <xf numFmtId="3" fontId="2" fillId="0" borderId="10" xfId="93" applyNumberFormat="1" applyFont="1" applyFill="1" applyBorder="1" applyAlignment="1">
      <alignment horizontal="right" vertical="center" wrapText="1"/>
    </xf>
    <xf numFmtId="164" fontId="3" fillId="0" borderId="0" xfId="93" applyNumberFormat="1" applyFont="1" applyFill="1" applyAlignment="1">
      <alignment horizontal="left"/>
    </xf>
    <xf numFmtId="0" fontId="8" fillId="0" borderId="0" xfId="93" applyFont="1" applyAlignment="1">
      <alignment horizontal="left" wrapText="1"/>
    </xf>
    <xf numFmtId="0" fontId="2" fillId="0" borderId="16" xfId="93" applyFont="1" applyFill="1" applyBorder="1" applyAlignment="1">
      <alignment horizontal="right" vertical="center" wrapText="1"/>
    </xf>
    <xf numFmtId="0" fontId="2" fillId="0" borderId="38" xfId="93" applyFont="1" applyFill="1" applyBorder="1" applyAlignment="1">
      <alignment horizontal="right" vertical="center" wrapText="1"/>
    </xf>
    <xf numFmtId="0" fontId="2" fillId="0" borderId="25" xfId="93" applyFont="1" applyFill="1" applyBorder="1" applyAlignment="1">
      <alignment horizontal="center" vertical="center" wrapText="1"/>
    </xf>
    <xf numFmtId="0" fontId="2" fillId="0" borderId="26" xfId="93" applyFont="1" applyFill="1" applyBorder="1" applyAlignment="1">
      <alignment horizontal="center" vertical="center" wrapText="1"/>
    </xf>
    <xf numFmtId="3" fontId="2" fillId="0" borderId="0" xfId="93" applyNumberFormat="1" applyFont="1" applyFill="1" applyBorder="1" applyAlignment="1">
      <alignment horizontal="right" vertical="center"/>
    </xf>
    <xf numFmtId="3" fontId="2" fillId="0" borderId="10" xfId="93" applyNumberFormat="1" applyFont="1" applyFill="1" applyBorder="1" applyAlignment="1">
      <alignment horizontal="right" vertical="center"/>
    </xf>
    <xf numFmtId="164" fontId="2" fillId="0" borderId="19" xfId="0" applyNumberFormat="1" applyFont="1" applyFill="1" applyBorder="1" applyAlignment="1">
      <alignment vertical="center"/>
    </xf>
  </cellXfs>
  <cellStyles count="174">
    <cellStyle name="20 % - Accent1" xfId="1" builtinId="30" customBuiltin="1"/>
    <cellStyle name="20 % - Accent1 2" xfId="155"/>
    <cellStyle name="20 % - Accent1 3" xfId="137"/>
    <cellStyle name="20 % - Accent2" xfId="2" builtinId="34" customBuiltin="1"/>
    <cellStyle name="20 % - Accent2 2" xfId="156"/>
    <cellStyle name="20 % - Accent2 3" xfId="138"/>
    <cellStyle name="20 % - Accent3" xfId="3" builtinId="38" customBuiltin="1"/>
    <cellStyle name="20 % - Accent3 2" xfId="157"/>
    <cellStyle name="20 % - Accent3 3" xfId="139"/>
    <cellStyle name="20 % - Accent4" xfId="4" builtinId="42" customBuiltin="1"/>
    <cellStyle name="20 % - Accent4 2" xfId="158"/>
    <cellStyle name="20 % - Accent4 3" xfId="140"/>
    <cellStyle name="20 % - Accent5" xfId="5" builtinId="46" customBuiltin="1"/>
    <cellStyle name="20 % - Accent5 2" xfId="159"/>
    <cellStyle name="20 % - Accent5 3" xfId="141"/>
    <cellStyle name="20 % - Accent6" xfId="6" builtinId="50" customBuiltin="1"/>
    <cellStyle name="20 % - Accent6 2" xfId="160"/>
    <cellStyle name="20 % - Accent6 3" xfId="142"/>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1 2" xfId="161"/>
    <cellStyle name="40 % - Accent1 3" xfId="143"/>
    <cellStyle name="40 % - Accent2" xfId="14" builtinId="35" customBuiltin="1"/>
    <cellStyle name="40 % - Accent2 2" xfId="162"/>
    <cellStyle name="40 % - Accent2 3" xfId="144"/>
    <cellStyle name="40 % - Accent3" xfId="15" builtinId="39" customBuiltin="1"/>
    <cellStyle name="40 % - Accent3 2" xfId="163"/>
    <cellStyle name="40 % - Accent3 3" xfId="145"/>
    <cellStyle name="40 % - Accent4" xfId="16" builtinId="43" customBuiltin="1"/>
    <cellStyle name="40 % - Accent4 2" xfId="164"/>
    <cellStyle name="40 % - Accent4 3" xfId="146"/>
    <cellStyle name="40 % - Accent5" xfId="17" builtinId="47" customBuiltin="1"/>
    <cellStyle name="40 % - Accent5 2" xfId="165"/>
    <cellStyle name="40 % - Accent5 3" xfId="147"/>
    <cellStyle name="40 % - Accent6" xfId="18" builtinId="51" customBuiltin="1"/>
    <cellStyle name="40 % - Accent6 2" xfId="166"/>
    <cellStyle name="40 % - Accent6 3" xfId="148"/>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134"/>
    <cellStyle name="Commentaire 2 2" xfId="172"/>
    <cellStyle name="Commentaire 2 3" xfId="154"/>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2 2" xfId="80"/>
    <cellStyle name="Lien hypertexte 3" xfId="81"/>
    <cellStyle name="Lien hypertexte 3 2" xfId="82"/>
    <cellStyle name="Lien hypertexte 3 3" xfId="83"/>
    <cellStyle name="Lien hypertexte 4" xfId="84"/>
    <cellStyle name="Lien hypertexte 5" xfId="85"/>
    <cellStyle name="Lien hypertexte 6" xfId="135"/>
    <cellStyle name="Lien hypertexte visité 2" xfId="136"/>
    <cellStyle name="Linked Cell" xfId="86"/>
    <cellStyle name="Migliaia (0)_conti99" xfId="87"/>
    <cellStyle name="Neutral" xfId="88"/>
    <cellStyle name="Neutre" xfId="89" builtinId="28" customBuiltin="1"/>
    <cellStyle name="Normaali_Y8_Fin02" xfId="90"/>
    <cellStyle name="Normal" xfId="0" builtinId="0"/>
    <cellStyle name="Normal 11" xfId="91"/>
    <cellStyle name="Normal 2" xfId="92"/>
    <cellStyle name="Normal 2 2" xfId="93"/>
    <cellStyle name="Normal 2 2 2" xfId="94"/>
    <cellStyle name="Normal 2 3" xfId="95"/>
    <cellStyle name="Normal 2 3 2" xfId="96"/>
    <cellStyle name="Normal 2 4" xfId="97"/>
    <cellStyle name="Normal 2 4 2" xfId="168"/>
    <cellStyle name="Normal 2 4 3" xfId="150"/>
    <cellStyle name="Normal 2 5" xfId="167"/>
    <cellStyle name="Normal 2 6" xfId="149"/>
    <cellStyle name="Normal 2_TC_A1" xfId="98"/>
    <cellStyle name="Normal 3" xfId="99"/>
    <cellStyle name="Normal 3 2" xfId="100"/>
    <cellStyle name="Normal 3 2 2" xfId="101"/>
    <cellStyle name="Normal 3 2 2 2" xfId="170"/>
    <cellStyle name="Normal 3 2 2 3" xfId="152"/>
    <cellStyle name="Normal 3 3" xfId="102"/>
    <cellStyle name="Normal 3 4" xfId="169"/>
    <cellStyle name="Normal 3 5" xfId="151"/>
    <cellStyle name="Normal 4" xfId="103"/>
    <cellStyle name="Normal 4 2" xfId="104"/>
    <cellStyle name="Normal 4 3" xfId="171"/>
    <cellStyle name="Normal 4 4" xfId="153"/>
    <cellStyle name="Normal 5" xfId="105"/>
    <cellStyle name="Normal 6" xfId="106"/>
    <cellStyle name="Normal_COGES0" xfId="107"/>
    <cellStyle name="Note" xfId="173"/>
    <cellStyle name="Output" xfId="108"/>
    <cellStyle name="Percent 2" xfId="109"/>
    <cellStyle name="Percent_1 SubOverv.USd" xfId="110"/>
    <cellStyle name="Pourcentage 2" xfId="111"/>
    <cellStyle name="Prozent_SubCatperStud" xfId="112"/>
    <cellStyle name="row" xfId="113"/>
    <cellStyle name="RowCodes" xfId="114"/>
    <cellStyle name="Row-Col Headings" xfId="115"/>
    <cellStyle name="RowTitles_CENTRAL_GOVT" xfId="116"/>
    <cellStyle name="RowTitles-Col2" xfId="117"/>
    <cellStyle name="RowTitles-Detail" xfId="118"/>
    <cellStyle name="Satisfaisant" xfId="119" builtinId="26" customBuiltin="1"/>
    <cellStyle name="Sortie" xfId="120" builtinId="21" customBuiltin="1"/>
    <cellStyle name="Standard_Info" xfId="121"/>
    <cellStyle name="temp" xfId="122"/>
    <cellStyle name="Texte explicatif" xfId="123" builtinId="53" customBuiltin="1"/>
    <cellStyle name="Title" xfId="124"/>
    <cellStyle name="title1" xfId="125"/>
    <cellStyle name="Titre" xfId="126" builtinId="15" customBuiltin="1"/>
    <cellStyle name="Titre 1" xfId="127" builtinId="16" customBuiltin="1"/>
    <cellStyle name="Titre 2" xfId="128" builtinId="17" customBuiltin="1"/>
    <cellStyle name="Titre 3" xfId="129" builtinId="18" customBuiltin="1"/>
    <cellStyle name="Titre 4" xfId="130" builtinId="19" customBuiltin="1"/>
    <cellStyle name="Total" xfId="131" builtinId="25" customBuiltin="1"/>
    <cellStyle name="Vérification" xfId="132" builtinId="23" customBuiltin="1"/>
    <cellStyle name="Warning Text" xfId="133"/>
  </cellStyles>
  <dxfs count="9">
    <dxf>
      <font>
        <b val="0"/>
        <i val="0"/>
        <strike val="0"/>
        <condense val="0"/>
        <extend val="0"/>
        <outline val="0"/>
        <shadow val="0"/>
        <u val="none"/>
        <vertAlign val="baseline"/>
        <sz val="8"/>
        <color rgb="FF333333"/>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333333"/>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333333"/>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333333"/>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333333"/>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rgb="FF333333"/>
        <name val="Arial"/>
        <scheme val="none"/>
      </font>
      <numFmt numFmtId="172" formatCode="#.##0"/>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290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'4.10 Graphique 1'!$A$3</c:f>
          <c:strCache>
            <c:ptCount val="1"/>
            <c:pt idx="0">
              <c:v>[1] Évolution des effectifs d'élèves du second degré selon la première langue vivante (anglais, allemand, espagnol, italien) dans les établissements de l'Éducation nationale</c:v>
            </c:pt>
          </c:strCache>
        </c:strRef>
      </c:tx>
      <c:layout/>
      <c:overlay val="0"/>
      <c:txPr>
        <a:bodyPr/>
        <a:lstStyle/>
        <a:p>
          <a:pPr>
            <a:defRPr b="1"/>
          </a:pPr>
          <a:endParaRPr lang="fr-FR"/>
        </a:p>
      </c:txPr>
    </c:title>
    <c:autoTitleDeleted val="0"/>
    <c:plotArea>
      <c:layout>
        <c:manualLayout>
          <c:layoutTarget val="inner"/>
          <c:xMode val="edge"/>
          <c:yMode val="edge"/>
          <c:x val="4.44402118064419E-2"/>
          <c:y val="0.18736383442265794"/>
          <c:w val="0.90402124440327314"/>
          <c:h val="0.72435009349321533"/>
        </c:manualLayout>
      </c:layout>
      <c:lineChart>
        <c:grouping val="standard"/>
        <c:varyColors val="0"/>
        <c:ser>
          <c:idx val="1"/>
          <c:order val="1"/>
          <c:tx>
            <c:strRef>
              <c:f>'4.10 Graphique 1'!$A$7</c:f>
              <c:strCache>
                <c:ptCount val="1"/>
                <c:pt idx="0">
                  <c:v>Italien</c:v>
                </c:pt>
              </c:strCache>
            </c:strRef>
          </c:tx>
          <c:spPr>
            <a:ln>
              <a:solidFill>
                <a:schemeClr val="accent1">
                  <a:lumMod val="75000"/>
                </a:schemeClr>
              </a:solidFill>
            </a:ln>
          </c:spPr>
          <c:marker>
            <c:symbol val="none"/>
          </c:marker>
          <c:dLbls>
            <c:dLbl>
              <c:idx val="3"/>
              <c:layout>
                <c:manualLayout>
                  <c:x val="-5.7045885795562167E-17"/>
                  <c:y val="5.2287581699346407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283B-42F9-8E13-6239494AF3A9}"/>
                </c:ext>
              </c:extLst>
            </c:dLbl>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2C1-46E2-9BB7-29340A5BD9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'4.10 Graphique 1'!$B$5:$F$5</c:f>
              <c:strCache>
                <c:ptCount val="5"/>
                <c:pt idx="0">
                  <c:v>2020</c:v>
                </c:pt>
                <c:pt idx="1">
                  <c:v>2021</c:v>
                </c:pt>
                <c:pt idx="2">
                  <c:v>2022</c:v>
                </c:pt>
                <c:pt idx="3">
                  <c:v>2023</c:v>
                </c:pt>
                <c:pt idx="4">
                  <c:v>2024</c:v>
                </c:pt>
              </c:strCache>
            </c:strRef>
          </c:cat>
          <c:val>
            <c:numRef>
              <c:f>'4.10 Graphique 1'!$B$7:$F$7</c:f>
              <c:numCache>
                <c:formatCode>#,##0</c:formatCode>
                <c:ptCount val="5"/>
                <c:pt idx="0">
                  <c:v>388</c:v>
                </c:pt>
                <c:pt idx="1">
                  <c:v>347</c:v>
                </c:pt>
                <c:pt idx="2">
                  <c:v>351</c:v>
                </c:pt>
                <c:pt idx="3">
                  <c:v>357</c:v>
                </c:pt>
                <c:pt idx="4">
                  <c:v>351</c:v>
                </c:pt>
              </c:numCache>
            </c:numRef>
          </c:val>
          <c:smooth val="0"/>
          <c:extLst>
            <c:ext xmlns:c16="http://schemas.microsoft.com/office/drawing/2014/chart" uri="{C3380CC4-5D6E-409C-BE32-E72D297353CC}">
              <c16:uniqueId val="{00000000-6697-4C8D-A6A7-53EE6B35B709}"/>
            </c:ext>
          </c:extLst>
        </c:ser>
        <c:ser>
          <c:idx val="2"/>
          <c:order val="2"/>
          <c:tx>
            <c:strRef>
              <c:f>'4.10 Graphique 1'!$A$8</c:f>
              <c:strCache>
                <c:ptCount val="1"/>
                <c:pt idx="0">
                  <c:v>Espagnol</c:v>
                </c:pt>
              </c:strCache>
            </c:strRef>
          </c:tx>
          <c:spPr>
            <a:ln>
              <a:solidFill>
                <a:schemeClr val="tx2">
                  <a:lumMod val="60000"/>
                  <a:lumOff val="40000"/>
                </a:schemeClr>
              </a:solidFill>
            </a:ln>
          </c:spPr>
          <c:marker>
            <c:symbol val="none"/>
          </c:marker>
          <c:dLbls>
            <c:dLbl>
              <c:idx val="3"/>
              <c:layout>
                <c:manualLayout>
                  <c:x val="-5.7045885795562167E-17"/>
                  <c:y val="-4.357298474945534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83B-42F9-8E13-6239494AF3A9}"/>
                </c:ext>
              </c:extLst>
            </c:dLbl>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2C1-46E2-9BB7-29340A5BD9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'4.10 Graphique 1'!$B$5:$F$5</c:f>
              <c:strCache>
                <c:ptCount val="5"/>
                <c:pt idx="0">
                  <c:v>2020</c:v>
                </c:pt>
                <c:pt idx="1">
                  <c:v>2021</c:v>
                </c:pt>
                <c:pt idx="2">
                  <c:v>2022</c:v>
                </c:pt>
                <c:pt idx="3">
                  <c:v>2023</c:v>
                </c:pt>
                <c:pt idx="4">
                  <c:v>2024</c:v>
                </c:pt>
              </c:strCache>
            </c:strRef>
          </c:cat>
          <c:val>
            <c:numRef>
              <c:f>'4.10 Graphique 1'!$B$8:$F$8</c:f>
              <c:numCache>
                <c:formatCode>#,##0</c:formatCode>
                <c:ptCount val="5"/>
                <c:pt idx="0">
                  <c:v>72</c:v>
                </c:pt>
                <c:pt idx="1">
                  <c:v>57</c:v>
                </c:pt>
                <c:pt idx="2">
                  <c:v>48</c:v>
                </c:pt>
                <c:pt idx="3">
                  <c:v>24</c:v>
                </c:pt>
                <c:pt idx="4">
                  <c:v>40</c:v>
                </c:pt>
              </c:numCache>
            </c:numRef>
          </c:val>
          <c:smooth val="0"/>
          <c:extLst>
            <c:ext xmlns:c16="http://schemas.microsoft.com/office/drawing/2014/chart" uri="{C3380CC4-5D6E-409C-BE32-E72D297353CC}">
              <c16:uniqueId val="{00000001-6697-4C8D-A6A7-53EE6B35B709}"/>
            </c:ext>
          </c:extLst>
        </c:ser>
        <c:ser>
          <c:idx val="3"/>
          <c:order val="3"/>
          <c:tx>
            <c:strRef>
              <c:f>'4.10 Graphique 1'!$A$9</c:f>
              <c:strCache>
                <c:ptCount val="1"/>
                <c:pt idx="0">
                  <c:v>Allemand</c:v>
                </c:pt>
              </c:strCache>
            </c:strRef>
          </c:tx>
          <c:spPr>
            <a:ln>
              <a:solidFill>
                <a:schemeClr val="tx2">
                  <a:lumMod val="40000"/>
                  <a:lumOff val="60000"/>
                </a:schemeClr>
              </a:solidFill>
            </a:ln>
          </c:spPr>
          <c:marker>
            <c:symbol val="none"/>
          </c:marker>
          <c:dLbls>
            <c:dLbl>
              <c:idx val="3"/>
              <c:layout>
                <c:manualLayout>
                  <c:x val="-3.0534397902712569E-2"/>
                  <c:y val="-3.0501089324618896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33A-42EC-80D8-E9F3AA030592}"/>
                </c:ext>
              </c:extLst>
            </c:dLbl>
            <c:dLbl>
              <c:idx val="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33A-42EC-80D8-E9F3AA030592}"/>
                </c:ext>
              </c:extLst>
            </c:dLbl>
            <c:dLbl>
              <c:idx val="27"/>
              <c:layout>
                <c:manualLayout>
                  <c:x val="-5.1560193530025729E-2"/>
                  <c:y val="-2.1489372651947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50-43E8-A29F-918D5F620F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'4.10 Graphique 1'!$B$5:$F$5</c:f>
              <c:strCache>
                <c:ptCount val="5"/>
                <c:pt idx="0">
                  <c:v>2020</c:v>
                </c:pt>
                <c:pt idx="1">
                  <c:v>2021</c:v>
                </c:pt>
                <c:pt idx="2">
                  <c:v>2022</c:v>
                </c:pt>
                <c:pt idx="3">
                  <c:v>2023</c:v>
                </c:pt>
                <c:pt idx="4">
                  <c:v>2024</c:v>
                </c:pt>
              </c:strCache>
            </c:strRef>
          </c:cat>
          <c:val>
            <c:numRef>
              <c:f>'4.10 Graphique 1'!$B$9:$F$9</c:f>
              <c:numCache>
                <c:formatCode>#,##0</c:formatCode>
                <c:ptCount val="5"/>
                <c:pt idx="0">
                  <c:v>8</c:v>
                </c:pt>
                <c:pt idx="1">
                  <c:v>2</c:v>
                </c:pt>
                <c:pt idx="2">
                  <c:v>1</c:v>
                </c:pt>
                <c:pt idx="3">
                  <c:v>2</c:v>
                </c:pt>
              </c:numCache>
            </c:numRef>
          </c:val>
          <c:smooth val="0"/>
          <c:extLst>
            <c:ext xmlns:c16="http://schemas.microsoft.com/office/drawing/2014/chart" uri="{C3380CC4-5D6E-409C-BE32-E72D297353CC}">
              <c16:uniqueId val="{00000002-6697-4C8D-A6A7-53EE6B35B709}"/>
            </c:ext>
          </c:extLst>
        </c:ser>
        <c:dLbls>
          <c:showLegendKey val="0"/>
          <c:showVal val="0"/>
          <c:showCatName val="0"/>
          <c:showSerName val="0"/>
          <c:showPercent val="0"/>
          <c:showBubbleSize val="0"/>
        </c:dLbls>
        <c:marker val="1"/>
        <c:smooth val="0"/>
        <c:axId val="56642176"/>
        <c:axId val="56669312"/>
      </c:lineChart>
      <c:lineChart>
        <c:grouping val="standard"/>
        <c:varyColors val="0"/>
        <c:ser>
          <c:idx val="0"/>
          <c:order val="0"/>
          <c:tx>
            <c:strRef>
              <c:f>'4.10 Graphique 1'!$A$6</c:f>
              <c:strCache>
                <c:ptCount val="1"/>
                <c:pt idx="0">
                  <c:v>Anglais</c:v>
                </c:pt>
              </c:strCache>
            </c:strRef>
          </c:tx>
          <c:spPr>
            <a:ln>
              <a:solidFill>
                <a:schemeClr val="tx2">
                  <a:lumMod val="50000"/>
                </a:schemeClr>
              </a:solidFill>
            </a:ln>
          </c:spPr>
          <c:marker>
            <c:symbol val="none"/>
          </c:marker>
          <c:dLbls>
            <c:dLbl>
              <c:idx val="3"/>
              <c:layout>
                <c:manualLayout>
                  <c:x val="-3.1116297160638452E-3"/>
                  <c:y val="-5.2287581699346407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83B-42F9-8E13-6239494AF3A9}"/>
                </c:ext>
              </c:extLst>
            </c:dLbl>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2C1-46E2-9BB7-29340A5BD9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'4.10 Graphique 1'!$B$5:$F$5</c:f>
              <c:strCache>
                <c:ptCount val="5"/>
                <c:pt idx="0">
                  <c:v>2020</c:v>
                </c:pt>
                <c:pt idx="1">
                  <c:v>2021</c:v>
                </c:pt>
                <c:pt idx="2">
                  <c:v>2022</c:v>
                </c:pt>
                <c:pt idx="3">
                  <c:v>2023</c:v>
                </c:pt>
                <c:pt idx="4">
                  <c:v>2024</c:v>
                </c:pt>
              </c:strCache>
            </c:strRef>
          </c:cat>
          <c:val>
            <c:numRef>
              <c:f>'4.10 Graphique 1'!$B$6:$F$6</c:f>
              <c:numCache>
                <c:formatCode>#,##0</c:formatCode>
                <c:ptCount val="5"/>
                <c:pt idx="0">
                  <c:v>21245</c:v>
                </c:pt>
                <c:pt idx="1">
                  <c:v>21409</c:v>
                </c:pt>
                <c:pt idx="2">
                  <c:v>22105</c:v>
                </c:pt>
                <c:pt idx="3">
                  <c:v>22200</c:v>
                </c:pt>
                <c:pt idx="4">
                  <c:v>22064</c:v>
                </c:pt>
              </c:numCache>
            </c:numRef>
          </c:val>
          <c:smooth val="0"/>
          <c:extLst>
            <c:ext xmlns:c16="http://schemas.microsoft.com/office/drawing/2014/chart" uri="{C3380CC4-5D6E-409C-BE32-E72D297353CC}">
              <c16:uniqueId val="{00000003-6697-4C8D-A6A7-53EE6B35B709}"/>
            </c:ext>
          </c:extLst>
        </c:ser>
        <c:dLbls>
          <c:showLegendKey val="0"/>
          <c:showVal val="0"/>
          <c:showCatName val="0"/>
          <c:showSerName val="0"/>
          <c:showPercent val="0"/>
          <c:showBubbleSize val="0"/>
        </c:dLbls>
        <c:marker val="1"/>
        <c:smooth val="0"/>
        <c:axId val="56670848"/>
        <c:axId val="78632064"/>
      </c:lineChart>
      <c:catAx>
        <c:axId val="56642176"/>
        <c:scaling>
          <c:orientation val="minMax"/>
        </c:scaling>
        <c:delete val="0"/>
        <c:axPos val="b"/>
        <c:numFmt formatCode="General" sourceLinked="1"/>
        <c:majorTickMark val="out"/>
        <c:minorTickMark val="none"/>
        <c:tickLblPos val="nextTo"/>
        <c:txPr>
          <a:bodyPr rot="0" vert="horz"/>
          <a:lstStyle/>
          <a:p>
            <a:pPr>
              <a:defRPr/>
            </a:pPr>
            <a:endParaRPr lang="fr-FR"/>
          </a:p>
        </c:txPr>
        <c:crossAx val="56669312"/>
        <c:crosses val="autoZero"/>
        <c:auto val="1"/>
        <c:lblAlgn val="ctr"/>
        <c:lblOffset val="100"/>
        <c:noMultiLvlLbl val="0"/>
      </c:catAx>
      <c:valAx>
        <c:axId val="56669312"/>
        <c:scaling>
          <c:orientation val="minMax"/>
          <c:min val="0"/>
        </c:scaling>
        <c:delete val="0"/>
        <c:axPos val="l"/>
        <c:numFmt formatCode="#,##0" sourceLinked="1"/>
        <c:majorTickMark val="out"/>
        <c:minorTickMark val="none"/>
        <c:tickLblPos val="nextTo"/>
        <c:txPr>
          <a:bodyPr rot="0" vert="horz"/>
          <a:lstStyle/>
          <a:p>
            <a:pPr>
              <a:defRPr/>
            </a:pPr>
            <a:endParaRPr lang="fr-FR"/>
          </a:p>
        </c:txPr>
        <c:crossAx val="56642176"/>
        <c:crosses val="autoZero"/>
        <c:crossBetween val="between"/>
        <c:minorUnit val="1"/>
      </c:valAx>
      <c:catAx>
        <c:axId val="56670848"/>
        <c:scaling>
          <c:orientation val="minMax"/>
        </c:scaling>
        <c:delete val="1"/>
        <c:axPos val="b"/>
        <c:numFmt formatCode="General" sourceLinked="1"/>
        <c:majorTickMark val="out"/>
        <c:minorTickMark val="none"/>
        <c:tickLblPos val="nextTo"/>
        <c:crossAx val="78632064"/>
        <c:crosses val="autoZero"/>
        <c:auto val="1"/>
        <c:lblAlgn val="ctr"/>
        <c:lblOffset val="100"/>
        <c:noMultiLvlLbl val="0"/>
      </c:catAx>
      <c:valAx>
        <c:axId val="78632064"/>
        <c:scaling>
          <c:orientation val="minMax"/>
          <c:min val="300"/>
        </c:scaling>
        <c:delete val="0"/>
        <c:axPos val="r"/>
        <c:numFmt formatCode="#,##0" sourceLinked="1"/>
        <c:majorTickMark val="out"/>
        <c:minorTickMark val="none"/>
        <c:tickLblPos val="nextTo"/>
        <c:txPr>
          <a:bodyPr rot="0" vert="horz"/>
          <a:lstStyle/>
          <a:p>
            <a:pPr>
              <a:defRPr/>
            </a:pPr>
            <a:endParaRPr lang="fr-FR"/>
          </a:p>
        </c:txPr>
        <c:crossAx val="56670848"/>
        <c:crosses val="max"/>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16</xdr:row>
      <xdr:rowOff>28575</xdr:rowOff>
    </xdr:from>
    <xdr:to>
      <xdr:col>8</xdr:col>
      <xdr:colOff>466725</xdr:colOff>
      <xdr:row>34</xdr:row>
      <xdr:rowOff>28575</xdr:rowOff>
    </xdr:to>
    <xdr:graphicFrame macro="">
      <xdr:nvGraphicFramePr>
        <xdr:cNvPr id="3138" name="Graphique 2">
          <a:extLst>
            <a:ext uri="{FF2B5EF4-FFF2-40B4-BE49-F238E27FC236}">
              <a16:creationId xmlns:a16="http://schemas.microsoft.com/office/drawing/2014/main" id="{00000000-0008-0000-0100-00004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5:F9" totalsRowShown="0" headerRowDxfId="8" dataDxfId="6" headerRowBorderDxfId="7">
  <autoFilter ref="A5:F9">
    <filterColumn colId="0" hiddenButton="1"/>
    <filterColumn colId="1" hiddenButton="1"/>
    <filterColumn colId="2" hiddenButton="1"/>
    <filterColumn colId="3" hiddenButton="1"/>
    <filterColumn colId="4" hiddenButton="1"/>
    <filterColumn colId="5" hiddenButton="1"/>
  </autoFilter>
  <sortState ref="A6:H9">
    <sortCondition descending="1" ref="D5:D9"/>
  </sortState>
  <tableColumns count="6">
    <tableColumn id="1" name="Rentrée scolaire" dataDxfId="5"/>
    <tableColumn id="6" name="2020" dataDxfId="4"/>
    <tableColumn id="7" name="2021" dataDxfId="3"/>
    <tableColumn id="8" name="2022" dataDxfId="2"/>
    <tableColumn id="9" name="2023" dataDxfId="1"/>
    <tableColumn id="10" name="2024" dataDxfId="0"/>
  </tableColumns>
  <tableStyleInfo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36"/>
  <sheetViews>
    <sheetView showGridLines="0" tabSelected="1" zoomScaleNormal="100" zoomScaleSheetLayoutView="110" workbookViewId="0">
      <selection activeCell="D12" sqref="D12"/>
    </sheetView>
  </sheetViews>
  <sheetFormatPr baseColWidth="10" defaultRowHeight="12.75" x14ac:dyDescent="0.2"/>
  <cols>
    <col min="1" max="1" width="90.7109375" style="47" customWidth="1"/>
    <col min="2" max="16384" width="11.42578125" style="47"/>
  </cols>
  <sheetData>
    <row r="1" spans="1:1" s="169" customFormat="1" x14ac:dyDescent="0.2">
      <c r="A1" s="45" t="s">
        <v>61</v>
      </c>
    </row>
    <row r="2" spans="1:1" s="169" customFormat="1" x14ac:dyDescent="0.2">
      <c r="A2" s="52" t="s">
        <v>58</v>
      </c>
    </row>
    <row r="3" spans="1:1" s="169" customFormat="1" x14ac:dyDescent="0.2">
      <c r="A3" s="170">
        <v>45993</v>
      </c>
    </row>
    <row r="4" spans="1:1" s="169" customFormat="1" ht="20.25" thickBot="1" x14ac:dyDescent="0.35">
      <c r="A4" s="171" t="s">
        <v>51</v>
      </c>
    </row>
    <row r="5" spans="1:1" s="169" customFormat="1" ht="13.5" thickTop="1" x14ac:dyDescent="0.2"/>
    <row r="6" spans="1:1" s="169" customFormat="1" ht="25.5" x14ac:dyDescent="0.2">
      <c r="A6" s="53" t="s">
        <v>52</v>
      </c>
    </row>
    <row r="7" spans="1:1" s="169" customFormat="1" ht="14.25" x14ac:dyDescent="0.2">
      <c r="A7" s="172" t="s">
        <v>53</v>
      </c>
    </row>
    <row r="10" spans="1:1" ht="17.25" thickBot="1" x14ac:dyDescent="0.25">
      <c r="A10" s="99" t="s">
        <v>55</v>
      </c>
    </row>
    <row r="11" spans="1:1" ht="13.5" thickTop="1" x14ac:dyDescent="0.2">
      <c r="A11" s="46"/>
    </row>
    <row r="12" spans="1:1" x14ac:dyDescent="0.2">
      <c r="A12" s="46"/>
    </row>
    <row r="13" spans="1:1" x14ac:dyDescent="0.2">
      <c r="A13" s="46"/>
    </row>
    <row r="14" spans="1:1" ht="34.9" customHeight="1" x14ac:dyDescent="0.2"/>
    <row r="15" spans="1:1" ht="35.1" customHeight="1" x14ac:dyDescent="0.2">
      <c r="A15" s="94" t="s">
        <v>40</v>
      </c>
    </row>
    <row r="16" spans="1:1" ht="24" x14ac:dyDescent="0.2">
      <c r="A16" s="48" t="s">
        <v>33</v>
      </c>
    </row>
    <row r="17" spans="1:1" x14ac:dyDescent="0.2">
      <c r="A17" s="48" t="s">
        <v>67</v>
      </c>
    </row>
    <row r="18" spans="1:1" x14ac:dyDescent="0.2">
      <c r="A18" s="48" t="s">
        <v>68</v>
      </c>
    </row>
    <row r="19" spans="1:1" x14ac:dyDescent="0.2">
      <c r="A19" s="48" t="s">
        <v>69</v>
      </c>
    </row>
    <row r="20" spans="1:1" x14ac:dyDescent="0.2">
      <c r="A20" s="48"/>
    </row>
    <row r="21" spans="1:1" x14ac:dyDescent="0.2">
      <c r="A21" s="48"/>
    </row>
    <row r="22" spans="1:1" x14ac:dyDescent="0.2">
      <c r="A22" s="48"/>
    </row>
    <row r="23" spans="1:1" x14ac:dyDescent="0.2">
      <c r="A23" s="48"/>
    </row>
    <row r="24" spans="1:1" ht="35.1" customHeight="1" x14ac:dyDescent="0.2">
      <c r="A24" s="95" t="s">
        <v>41</v>
      </c>
    </row>
    <row r="25" spans="1:1" x14ac:dyDescent="0.2">
      <c r="A25" s="96" t="s">
        <v>63</v>
      </c>
    </row>
    <row r="26" spans="1:1" ht="35.1" customHeight="1" x14ac:dyDescent="0.2">
      <c r="A26" s="97" t="s">
        <v>42</v>
      </c>
    </row>
    <row r="27" spans="1:1" x14ac:dyDescent="0.2">
      <c r="A27" s="98" t="s">
        <v>54</v>
      </c>
    </row>
    <row r="29" spans="1:1" ht="22.5" x14ac:dyDescent="0.2">
      <c r="A29" s="49" t="s">
        <v>43</v>
      </c>
    </row>
    <row r="30" spans="1:1" x14ac:dyDescent="0.2">
      <c r="A30" s="50"/>
    </row>
    <row r="31" spans="1:1" x14ac:dyDescent="0.2">
      <c r="A31" s="95" t="s">
        <v>44</v>
      </c>
    </row>
    <row r="32" spans="1:1" x14ac:dyDescent="0.2">
      <c r="A32" s="50"/>
    </row>
    <row r="33" spans="1:1" x14ac:dyDescent="0.2">
      <c r="A33" s="50" t="s">
        <v>45</v>
      </c>
    </row>
    <row r="34" spans="1:1" x14ac:dyDescent="0.2">
      <c r="A34" s="50" t="s">
        <v>46</v>
      </c>
    </row>
    <row r="35" spans="1:1" x14ac:dyDescent="0.2">
      <c r="A35" s="50" t="s">
        <v>47</v>
      </c>
    </row>
    <row r="36" spans="1:1" x14ac:dyDescent="0.2">
      <c r="A36" s="50" t="s">
        <v>48</v>
      </c>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39"/>
  <sheetViews>
    <sheetView showGridLines="0" topLeftCell="K1" zoomScaleNormal="100" workbookViewId="0">
      <selection activeCell="K12" sqref="K12"/>
    </sheetView>
  </sheetViews>
  <sheetFormatPr baseColWidth="10" defaultRowHeight="12.75" x14ac:dyDescent="0.2"/>
  <cols>
    <col min="1" max="1" width="16" style="100" customWidth="1"/>
    <col min="2" max="6" width="8.7109375" style="100" customWidth="1"/>
    <col min="7" max="16384" width="11.42578125" style="100"/>
  </cols>
  <sheetData>
    <row r="1" spans="1:6" s="12" customFormat="1" ht="21.75" customHeight="1" thickBot="1" x14ac:dyDescent="0.25">
      <c r="A1" s="99" t="str">
        <f>'4.10 Notice'!A10</f>
        <v>4.10 L’étude des langues vivantes dans le second degré</v>
      </c>
    </row>
    <row r="2" spans="1:6" ht="13.5" thickTop="1" x14ac:dyDescent="0.2"/>
    <row r="3" spans="1:6" s="1" customFormat="1" ht="15" x14ac:dyDescent="0.25">
      <c r="A3" s="101" t="str">
        <f>'4.10 Notice'!A16</f>
        <v>[1] Évolution des effectifs d'élèves du second degré selon la première langue vivante (anglais, allemand, espagnol, italien) dans les établissements de l'Éducation nationale</v>
      </c>
    </row>
    <row r="4" spans="1:6" s="1" customFormat="1" ht="12" x14ac:dyDescent="0.2">
      <c r="A4" s="91"/>
    </row>
    <row r="5" spans="1:6" s="37" customFormat="1" ht="11.25" x14ac:dyDescent="0.2">
      <c r="A5" s="57" t="s">
        <v>31</v>
      </c>
      <c r="B5" s="58" t="s">
        <v>34</v>
      </c>
      <c r="C5" s="59" t="s">
        <v>56</v>
      </c>
      <c r="D5" s="59" t="s">
        <v>57</v>
      </c>
      <c r="E5" s="58" t="s">
        <v>60</v>
      </c>
      <c r="F5" s="58" t="s">
        <v>62</v>
      </c>
    </row>
    <row r="6" spans="1:6" s="41" customFormat="1" ht="12.6" customHeight="1" x14ac:dyDescent="0.2">
      <c r="A6" s="42" t="s">
        <v>1</v>
      </c>
      <c r="B6" s="54">
        <v>21245</v>
      </c>
      <c r="C6" s="54">
        <v>21409</v>
      </c>
      <c r="D6" s="54">
        <v>22105</v>
      </c>
      <c r="E6" s="102">
        <v>22200</v>
      </c>
      <c r="F6" s="102">
        <v>22064</v>
      </c>
    </row>
    <row r="7" spans="1:6" s="39" customFormat="1" ht="12.6" customHeight="1" x14ac:dyDescent="0.2">
      <c r="A7" s="55" t="s">
        <v>6</v>
      </c>
      <c r="B7" s="54">
        <v>388</v>
      </c>
      <c r="C7" s="54">
        <v>347</v>
      </c>
      <c r="D7" s="54">
        <v>351</v>
      </c>
      <c r="E7" s="102">
        <f>104+47+206</f>
        <v>357</v>
      </c>
      <c r="F7" s="102">
        <v>351</v>
      </c>
    </row>
    <row r="8" spans="1:6" s="39" customFormat="1" ht="12.6" customHeight="1" x14ac:dyDescent="0.2">
      <c r="A8" s="55" t="s">
        <v>2</v>
      </c>
      <c r="B8" s="54">
        <v>72</v>
      </c>
      <c r="C8" s="54">
        <v>57</v>
      </c>
      <c r="D8" s="54">
        <v>48</v>
      </c>
      <c r="E8" s="102">
        <v>24</v>
      </c>
      <c r="F8" s="102">
        <f>+'4.10 Tableau 2 '!F19</f>
        <v>40</v>
      </c>
    </row>
    <row r="9" spans="1:6" s="39" customFormat="1" ht="12.6" customHeight="1" x14ac:dyDescent="0.2">
      <c r="A9" s="55" t="s">
        <v>0</v>
      </c>
      <c r="B9" s="54">
        <v>8</v>
      </c>
      <c r="C9" s="54">
        <v>2</v>
      </c>
      <c r="D9" s="54">
        <v>1</v>
      </c>
      <c r="E9" s="102">
        <v>2</v>
      </c>
      <c r="F9" s="102"/>
    </row>
    <row r="10" spans="1:6" s="39" customFormat="1" ht="12.6" customHeight="1" x14ac:dyDescent="0.2">
      <c r="A10" s="55"/>
      <c r="B10" s="54"/>
      <c r="C10" s="54"/>
      <c r="D10" s="54"/>
    </row>
    <row r="11" spans="1:6" s="32" customFormat="1" ht="11.25" x14ac:dyDescent="0.2">
      <c r="A11" s="56" t="s">
        <v>50</v>
      </c>
      <c r="C11" s="33"/>
      <c r="D11" s="33"/>
    </row>
    <row r="13" spans="1:6" x14ac:dyDescent="0.2">
      <c r="A13" s="38" t="s">
        <v>64</v>
      </c>
    </row>
    <row r="14" spans="1:6" x14ac:dyDescent="0.2">
      <c r="A14" s="38" t="s">
        <v>49</v>
      </c>
    </row>
    <row r="36" spans="1:1" x14ac:dyDescent="0.2">
      <c r="A36" s="34" t="s">
        <v>50</v>
      </c>
    </row>
    <row r="38" spans="1:1" x14ac:dyDescent="0.2">
      <c r="A38" s="38" t="s">
        <v>64</v>
      </c>
    </row>
    <row r="39" spans="1:1" x14ac:dyDescent="0.2">
      <c r="A39" s="38" t="s">
        <v>49</v>
      </c>
    </row>
  </sheetData>
  <pageMargins left="0.7" right="0.7" top="0.75" bottom="0.75" header="0.3" footer="0.3"/>
  <pageSetup paperSize="9" scale="9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32"/>
  <sheetViews>
    <sheetView showGridLines="0" zoomScaleNormal="100" workbookViewId="0">
      <selection activeCell="F23" sqref="F23"/>
    </sheetView>
  </sheetViews>
  <sheetFormatPr baseColWidth="10" defaultColWidth="11.42578125" defaultRowHeight="11.25" x14ac:dyDescent="0.2"/>
  <cols>
    <col min="1" max="1" width="29.85546875" style="1" customWidth="1"/>
    <col min="2" max="8" width="10.7109375" style="1" customWidth="1"/>
    <col min="9" max="9" width="9.7109375" style="1" customWidth="1"/>
    <col min="10" max="16384" width="11.42578125" style="1"/>
  </cols>
  <sheetData>
    <row r="1" spans="1:11" s="12" customFormat="1" ht="21.75" customHeight="1" thickBot="1" x14ac:dyDescent="0.25">
      <c r="A1" s="99" t="str">
        <f>'4.10 Notice'!A10</f>
        <v>4.10 L’étude des langues vivantes dans le second degré</v>
      </c>
      <c r="B1" s="90"/>
      <c r="C1" s="90"/>
      <c r="D1" s="90"/>
      <c r="E1" s="90"/>
      <c r="F1" s="90"/>
      <c r="G1" s="90"/>
      <c r="H1" s="90"/>
      <c r="I1" s="11"/>
    </row>
    <row r="2" spans="1:11" ht="16.5" thickTop="1" x14ac:dyDescent="0.2">
      <c r="A2" s="9"/>
      <c r="B2" s="9"/>
      <c r="C2" s="9"/>
      <c r="D2" s="9"/>
      <c r="E2" s="9"/>
      <c r="F2" s="9"/>
      <c r="G2" s="9"/>
      <c r="H2" s="9"/>
      <c r="I2" s="9"/>
    </row>
    <row r="3" spans="1:11" ht="15" x14ac:dyDescent="0.25">
      <c r="A3" s="104" t="str">
        <f>'4.10 Notice'!A17</f>
        <v>[2] Effectifs d'élèves du second degré selon la première langue vivante étudiée à la rentrée 2025</v>
      </c>
    </row>
    <row r="4" spans="1:11" x14ac:dyDescent="0.2">
      <c r="A4" s="14"/>
      <c r="B4" s="3"/>
      <c r="C4" s="3"/>
      <c r="D4" s="3"/>
      <c r="E4" s="3"/>
      <c r="F4" s="3"/>
      <c r="G4" s="3"/>
      <c r="H4" s="39"/>
    </row>
    <row r="5" spans="1:11" ht="22.5" x14ac:dyDescent="0.2">
      <c r="A5" s="176"/>
      <c r="B5" s="103" t="s">
        <v>18</v>
      </c>
      <c r="C5" s="179" t="s">
        <v>19</v>
      </c>
      <c r="D5" s="180"/>
      <c r="E5" s="181" t="s">
        <v>1</v>
      </c>
      <c r="F5" s="181" t="s">
        <v>2</v>
      </c>
      <c r="G5" s="181" t="s">
        <v>6</v>
      </c>
      <c r="H5" s="181" t="s">
        <v>16</v>
      </c>
    </row>
    <row r="6" spans="1:11" s="109" customFormat="1" ht="16.5" customHeight="1" x14ac:dyDescent="0.2">
      <c r="A6" s="177"/>
      <c r="B6" s="105"/>
      <c r="C6" s="106" t="s">
        <v>17</v>
      </c>
      <c r="D6" s="107" t="s">
        <v>7</v>
      </c>
      <c r="E6" s="182"/>
      <c r="F6" s="182"/>
      <c r="G6" s="182"/>
      <c r="H6" s="182"/>
      <c r="I6" s="108"/>
    </row>
    <row r="7" spans="1:11" s="117" customFormat="1" ht="16.5" customHeight="1" x14ac:dyDescent="0.2">
      <c r="A7" s="110" t="s">
        <v>22</v>
      </c>
      <c r="B7" s="111">
        <v>2923</v>
      </c>
      <c r="C7" s="112">
        <f>+E7+F7+G7+H7</f>
        <v>2923</v>
      </c>
      <c r="D7" s="113">
        <f>+C7/B7*100</f>
        <v>100</v>
      </c>
      <c r="E7" s="114">
        <v>2897</v>
      </c>
      <c r="F7" s="114">
        <v>1</v>
      </c>
      <c r="G7" s="114">
        <v>25</v>
      </c>
      <c r="H7" s="114"/>
      <c r="I7" s="115"/>
      <c r="J7" s="116"/>
      <c r="K7" s="116"/>
    </row>
    <row r="8" spans="1:11" s="117" customFormat="1" ht="16.5" customHeight="1" x14ac:dyDescent="0.2">
      <c r="A8" s="110" t="s">
        <v>26</v>
      </c>
      <c r="B8" s="111">
        <v>2888</v>
      </c>
      <c r="C8" s="112">
        <f t="shared" ref="C8:C11" si="0">+E8+F8+G8+H8</f>
        <v>2888</v>
      </c>
      <c r="D8" s="113">
        <f>+C8/B8*100</f>
        <v>100</v>
      </c>
      <c r="E8" s="114">
        <v>2861</v>
      </c>
      <c r="F8" s="114"/>
      <c r="G8" s="114">
        <v>27</v>
      </c>
      <c r="H8" s="114"/>
      <c r="I8" s="115"/>
      <c r="J8" s="116"/>
      <c r="K8" s="116"/>
    </row>
    <row r="9" spans="1:11" s="117" customFormat="1" ht="16.5" customHeight="1" x14ac:dyDescent="0.2">
      <c r="A9" s="110" t="s">
        <v>8</v>
      </c>
      <c r="B9" s="111">
        <v>3130</v>
      </c>
      <c r="C9" s="112">
        <f t="shared" si="0"/>
        <v>3130</v>
      </c>
      <c r="D9" s="113">
        <f>+C9/B9*100</f>
        <v>100</v>
      </c>
      <c r="E9" s="114">
        <v>3101</v>
      </c>
      <c r="F9" s="114"/>
      <c r="G9" s="114">
        <v>29</v>
      </c>
      <c r="H9" s="114"/>
      <c r="I9" s="115"/>
      <c r="J9" s="116"/>
      <c r="K9" s="116"/>
    </row>
    <row r="10" spans="1:11" s="117" customFormat="1" ht="16.5" customHeight="1" x14ac:dyDescent="0.2">
      <c r="A10" s="110" t="s">
        <v>9</v>
      </c>
      <c r="B10" s="111">
        <v>3158</v>
      </c>
      <c r="C10" s="112">
        <f t="shared" si="0"/>
        <v>3158</v>
      </c>
      <c r="D10" s="113">
        <f>+C10/B10*100</f>
        <v>100</v>
      </c>
      <c r="E10" s="114">
        <v>3133</v>
      </c>
      <c r="F10" s="114"/>
      <c r="G10" s="114">
        <v>25</v>
      </c>
      <c r="H10" s="114"/>
      <c r="I10" s="115"/>
      <c r="J10" s="116"/>
      <c r="K10" s="116"/>
    </row>
    <row r="11" spans="1:11" s="117" customFormat="1" ht="16.5" customHeight="1" x14ac:dyDescent="0.2">
      <c r="A11" s="110" t="s">
        <v>65</v>
      </c>
      <c r="B11" s="111">
        <v>397</v>
      </c>
      <c r="C11" s="112">
        <f t="shared" si="0"/>
        <v>397</v>
      </c>
      <c r="D11" s="113">
        <f>+C11/B11*100</f>
        <v>100</v>
      </c>
      <c r="E11" s="114">
        <v>392</v>
      </c>
      <c r="F11" s="114">
        <v>4</v>
      </c>
      <c r="G11" s="114">
        <v>1</v>
      </c>
      <c r="H11" s="114"/>
      <c r="I11" s="115"/>
      <c r="J11" s="116"/>
      <c r="K11" s="116"/>
    </row>
    <row r="12" spans="1:11" s="117" customFormat="1" ht="25.9" customHeight="1" x14ac:dyDescent="0.2">
      <c r="A12" s="118" t="s">
        <v>25</v>
      </c>
      <c r="B12" s="119">
        <f>SUM(B7:B11)</f>
        <v>12496</v>
      </c>
      <c r="C12" s="119">
        <f>SUM(C7:C11)</f>
        <v>12496</v>
      </c>
      <c r="D12" s="120">
        <f t="shared" ref="D12:D17" si="1">+C12/B12*100</f>
        <v>100</v>
      </c>
      <c r="E12" s="119">
        <f>SUM(E7:E11)</f>
        <v>12384</v>
      </c>
      <c r="F12" s="119">
        <f>SUM(F7:F11)</f>
        <v>5</v>
      </c>
      <c r="G12" s="119">
        <f>SUM(G7:G11)</f>
        <v>107</v>
      </c>
      <c r="H12" s="119"/>
      <c r="I12" s="115"/>
      <c r="J12" s="116"/>
      <c r="K12" s="116"/>
    </row>
    <row r="13" spans="1:11" s="117" customFormat="1" ht="16.5" customHeight="1" x14ac:dyDescent="0.2">
      <c r="A13" s="110" t="s">
        <v>3</v>
      </c>
      <c r="B13" s="111">
        <v>2098</v>
      </c>
      <c r="C13" s="121">
        <f>SUM(E13:G13)</f>
        <v>2098</v>
      </c>
      <c r="D13" s="113">
        <f t="shared" si="1"/>
        <v>100</v>
      </c>
      <c r="E13" s="114">
        <v>2073</v>
      </c>
      <c r="F13" s="114">
        <v>2</v>
      </c>
      <c r="G13" s="114">
        <v>23</v>
      </c>
      <c r="H13" s="114"/>
      <c r="I13" s="115"/>
      <c r="J13" s="116"/>
      <c r="K13" s="116"/>
    </row>
    <row r="14" spans="1:11" s="117" customFormat="1" ht="16.5" customHeight="1" x14ac:dyDescent="0.2">
      <c r="A14" s="110" t="s">
        <v>4</v>
      </c>
      <c r="B14" s="111">
        <v>2070</v>
      </c>
      <c r="C14" s="121">
        <f>SUM(E14:G14)</f>
        <v>2070</v>
      </c>
      <c r="D14" s="113">
        <f t="shared" si="1"/>
        <v>100</v>
      </c>
      <c r="E14" s="114">
        <v>2056</v>
      </c>
      <c r="F14" s="114">
        <v>6</v>
      </c>
      <c r="G14" s="114">
        <v>8</v>
      </c>
      <c r="H14" s="114"/>
      <c r="I14" s="115"/>
      <c r="J14" s="116"/>
      <c r="K14" s="116"/>
    </row>
    <row r="15" spans="1:11" s="117" customFormat="1" ht="16.5" customHeight="1" x14ac:dyDescent="0.2">
      <c r="A15" s="110" t="s">
        <v>5</v>
      </c>
      <c r="B15" s="111">
        <v>1970</v>
      </c>
      <c r="C15" s="121">
        <f>SUM(E15:G15)</f>
        <v>1968</v>
      </c>
      <c r="D15" s="113">
        <f t="shared" si="1"/>
        <v>99.898477157360404</v>
      </c>
      <c r="E15" s="114">
        <v>1931</v>
      </c>
      <c r="F15" s="114">
        <v>23</v>
      </c>
      <c r="G15" s="114">
        <v>14</v>
      </c>
      <c r="H15" s="114">
        <v>2</v>
      </c>
      <c r="I15" s="115"/>
      <c r="J15" s="116"/>
      <c r="K15" s="116"/>
    </row>
    <row r="16" spans="1:11" s="117" customFormat="1" ht="16.5" customHeight="1" x14ac:dyDescent="0.2">
      <c r="A16" s="110" t="s">
        <v>29</v>
      </c>
      <c r="B16" s="111"/>
      <c r="C16" s="121"/>
      <c r="D16" s="113"/>
      <c r="E16" s="114"/>
      <c r="F16" s="79"/>
      <c r="G16" s="79"/>
      <c r="H16" s="79"/>
      <c r="I16" s="115"/>
      <c r="J16" s="116"/>
      <c r="K16" s="116"/>
    </row>
    <row r="17" spans="1:11" s="117" customFormat="1" ht="16.5" customHeight="1" x14ac:dyDescent="0.2">
      <c r="A17" s="122" t="s">
        <v>28</v>
      </c>
      <c r="B17" s="119">
        <f>SUM(B13:B16)</f>
        <v>6138</v>
      </c>
      <c r="C17" s="119">
        <f>SUM(C13:C16)</f>
        <v>6136</v>
      </c>
      <c r="D17" s="120">
        <f t="shared" si="1"/>
        <v>99.96741609644836</v>
      </c>
      <c r="E17" s="119">
        <f t="shared" ref="E17:H17" si="2">SUM(E13:E16)</f>
        <v>6060</v>
      </c>
      <c r="F17" s="119">
        <f t="shared" si="2"/>
        <v>31</v>
      </c>
      <c r="G17" s="119">
        <f t="shared" si="2"/>
        <v>45</v>
      </c>
      <c r="H17" s="119">
        <f t="shared" si="2"/>
        <v>2</v>
      </c>
      <c r="I17" s="115"/>
      <c r="J17" s="116"/>
      <c r="K17" s="116"/>
    </row>
    <row r="18" spans="1:11" s="117" customFormat="1" ht="16.5" customHeight="1" x14ac:dyDescent="0.2">
      <c r="A18" s="122" t="s">
        <v>24</v>
      </c>
      <c r="B18" s="119">
        <v>2441</v>
      </c>
      <c r="C18" s="119">
        <f>+E18+F18+G18+H18</f>
        <v>2422</v>
      </c>
      <c r="D18" s="123">
        <f>+C18/B18*100</f>
        <v>99.221630479311756</v>
      </c>
      <c r="E18" s="114">
        <v>2212</v>
      </c>
      <c r="F18" s="114">
        <v>4</v>
      </c>
      <c r="G18" s="114">
        <v>206</v>
      </c>
      <c r="H18" s="124"/>
      <c r="I18" s="115"/>
      <c r="J18" s="116"/>
      <c r="K18" s="116"/>
    </row>
    <row r="19" spans="1:11" s="109" customFormat="1" ht="16.5" customHeight="1" x14ac:dyDescent="0.2">
      <c r="A19" s="125" t="s">
        <v>10</v>
      </c>
      <c r="B19" s="119">
        <f>+B12+B17+B18</f>
        <v>21075</v>
      </c>
      <c r="C19" s="119">
        <f>+C12+C17+C18</f>
        <v>21054</v>
      </c>
      <c r="D19" s="120">
        <f>+C19/B19*100</f>
        <v>99.90035587188612</v>
      </c>
      <c r="E19" s="119">
        <f>+E12+E17+E18</f>
        <v>20656</v>
      </c>
      <c r="F19" s="119">
        <f t="shared" ref="F19:G21" si="3">+F12+F17+F18</f>
        <v>40</v>
      </c>
      <c r="G19" s="119">
        <f t="shared" si="3"/>
        <v>358</v>
      </c>
      <c r="H19" s="119">
        <f>+H12+H17+H18</f>
        <v>2</v>
      </c>
      <c r="I19" s="126"/>
    </row>
    <row r="20" spans="1:11" s="109" customFormat="1" ht="16.5" customHeight="1" x14ac:dyDescent="0.2">
      <c r="A20" s="127" t="s">
        <v>21</v>
      </c>
      <c r="B20" s="128"/>
      <c r="C20" s="128"/>
      <c r="D20" s="129"/>
      <c r="E20" s="130">
        <f>(E19/$C$19)*100</f>
        <v>98.109622874513164</v>
      </c>
      <c r="F20" s="130">
        <f>(F19/$C$19)*100</f>
        <v>0.18998765080269783</v>
      </c>
      <c r="G20" s="130">
        <f>(G19/$C$19)*100</f>
        <v>1.7003894746841455</v>
      </c>
      <c r="H20" s="130">
        <f t="shared" ref="H20" si="4">(H19/$C$19)*100</f>
        <v>9.4993825401348923E-3</v>
      </c>
      <c r="I20" s="131"/>
    </row>
    <row r="21" spans="1:11" s="117" customFormat="1" ht="16.5" customHeight="1" x14ac:dyDescent="0.2">
      <c r="A21" s="132" t="s">
        <v>14</v>
      </c>
      <c r="B21" s="121">
        <f>+B14+B19+B20</f>
        <v>23145</v>
      </c>
      <c r="C21" s="121">
        <f>+C14+C19+C20</f>
        <v>23124</v>
      </c>
      <c r="D21" s="113">
        <f>+C21/B21*100</f>
        <v>99.90926766040181</v>
      </c>
      <c r="E21" s="114">
        <f>+E14+E19+E20</f>
        <v>22810.109622874512</v>
      </c>
      <c r="F21" s="114">
        <f t="shared" si="3"/>
        <v>46.189987650802699</v>
      </c>
      <c r="G21" s="114">
        <f t="shared" si="3"/>
        <v>367.70038947468413</v>
      </c>
      <c r="H21" s="114">
        <f>+H14+H19+H20</f>
        <v>2.009499382540135</v>
      </c>
      <c r="I21" s="131"/>
      <c r="J21" s="133"/>
    </row>
    <row r="22" spans="1:11" s="117" customFormat="1" ht="16.5" customHeight="1" x14ac:dyDescent="0.2">
      <c r="A22" s="134" t="s">
        <v>15</v>
      </c>
      <c r="B22" s="119">
        <v>1334</v>
      </c>
      <c r="C22" s="119">
        <f>+E22+F22+G22+H22</f>
        <v>1334</v>
      </c>
      <c r="D22" s="204">
        <f t="shared" ref="D22" si="5">+C22/B22*100</f>
        <v>100</v>
      </c>
      <c r="E22" s="124">
        <v>1326</v>
      </c>
      <c r="F22" s="124">
        <v>5</v>
      </c>
      <c r="G22" s="124">
        <v>2</v>
      </c>
      <c r="H22" s="124">
        <v>1</v>
      </c>
      <c r="I22" s="131"/>
      <c r="J22" s="116"/>
    </row>
    <row r="23" spans="1:11" s="3" customFormat="1" ht="16.5" customHeight="1" x14ac:dyDescent="0.2">
      <c r="A23" s="60"/>
      <c r="B23" s="62"/>
      <c r="C23" s="62"/>
      <c r="D23" s="63"/>
      <c r="E23" s="62"/>
      <c r="F23" s="62"/>
      <c r="G23" s="62"/>
      <c r="H23" s="62"/>
      <c r="I23" s="20"/>
      <c r="J23" s="6"/>
    </row>
    <row r="24" spans="1:11" s="61" customFormat="1" ht="12" customHeight="1" x14ac:dyDescent="0.2">
      <c r="A24" s="56" t="s">
        <v>50</v>
      </c>
      <c r="B24" s="31"/>
      <c r="C24" s="31"/>
      <c r="D24" s="31"/>
      <c r="E24" s="31"/>
      <c r="F24" s="31"/>
      <c r="G24" s="31"/>
      <c r="H24" s="33"/>
      <c r="I24" s="32"/>
    </row>
    <row r="25" spans="1:11" ht="18" customHeight="1" x14ac:dyDescent="0.2">
      <c r="A25" s="183" t="s">
        <v>30</v>
      </c>
      <c r="B25" s="183"/>
      <c r="C25" s="22"/>
      <c r="D25" s="22"/>
      <c r="E25" s="51"/>
      <c r="F25" s="23"/>
      <c r="G25" s="23"/>
      <c r="H25" s="23"/>
      <c r="I25" s="32"/>
    </row>
    <row r="26" spans="1:11" ht="13.9" customHeight="1" x14ac:dyDescent="0.2">
      <c r="A26" s="174"/>
      <c r="B26" s="174"/>
      <c r="C26" s="174"/>
      <c r="D26" s="174"/>
      <c r="E26" s="174"/>
      <c r="F26" s="174"/>
      <c r="G26" s="174"/>
      <c r="H26" s="174"/>
      <c r="I26" s="32"/>
    </row>
    <row r="27" spans="1:11" ht="14.45" customHeight="1" x14ac:dyDescent="0.2">
      <c r="A27" s="178" t="s">
        <v>66</v>
      </c>
      <c r="B27" s="178"/>
      <c r="C27" s="178"/>
      <c r="D27" s="178"/>
      <c r="E27" s="178"/>
      <c r="F27" s="178"/>
      <c r="G27" s="178"/>
      <c r="H27" s="178"/>
      <c r="I27" s="3"/>
    </row>
    <row r="28" spans="1:11" ht="35.25" customHeight="1" x14ac:dyDescent="0.2">
      <c r="A28" s="175" t="s">
        <v>39</v>
      </c>
      <c r="B28" s="175"/>
      <c r="C28" s="175"/>
      <c r="D28" s="175"/>
      <c r="E28" s="175"/>
      <c r="F28" s="175"/>
      <c r="G28" s="175"/>
      <c r="H28" s="175"/>
    </row>
    <row r="29" spans="1:11" x14ac:dyDescent="0.2">
      <c r="A29" s="29"/>
      <c r="B29" s="30"/>
      <c r="C29" s="30"/>
      <c r="D29" s="30"/>
      <c r="E29" s="30"/>
      <c r="F29" s="30"/>
      <c r="G29" s="30"/>
      <c r="H29" s="30"/>
    </row>
    <row r="30" spans="1:11" x14ac:dyDescent="0.2">
      <c r="A30" s="38" t="s">
        <v>49</v>
      </c>
      <c r="B30" s="3"/>
      <c r="C30" s="3"/>
      <c r="D30" s="3"/>
      <c r="E30" s="3"/>
      <c r="F30" s="3"/>
      <c r="G30" s="3"/>
      <c r="H30" s="3"/>
    </row>
    <row r="31" spans="1:11" x14ac:dyDescent="0.2">
      <c r="A31" s="3"/>
      <c r="B31" s="3"/>
      <c r="C31" s="3"/>
      <c r="D31" s="3"/>
      <c r="E31" s="3"/>
      <c r="F31" s="3"/>
      <c r="G31" s="3"/>
      <c r="H31" s="3"/>
    </row>
    <row r="32" spans="1:11" ht="14.25" customHeight="1" x14ac:dyDescent="0.2">
      <c r="A32" s="174"/>
      <c r="B32" s="174"/>
      <c r="C32" s="174"/>
      <c r="D32" s="174"/>
      <c r="E32" s="174"/>
      <c r="F32" s="174"/>
      <c r="G32" s="174"/>
      <c r="H32" s="174"/>
    </row>
  </sheetData>
  <mergeCells count="11">
    <mergeCell ref="A32:H32"/>
    <mergeCell ref="A28:H28"/>
    <mergeCell ref="A5:A6"/>
    <mergeCell ref="A27:H27"/>
    <mergeCell ref="C5:D5"/>
    <mergeCell ref="A26:H26"/>
    <mergeCell ref="H5:H6"/>
    <mergeCell ref="A25:B25"/>
    <mergeCell ref="E5:E6"/>
    <mergeCell ref="F5:F6"/>
    <mergeCell ref="G5:G6"/>
  </mergeCells>
  <phoneticPr fontId="4" type="noConversion"/>
  <pageMargins left="0.19685039370078741" right="0.19685039370078741" top="0.98425196850393704" bottom="0.98425196850393704" header="0.51181102362204722" footer="0.51181102362204722"/>
  <pageSetup paperSize="9" scale="85" orientation="landscape" r:id="rId1"/>
  <headerFooter alignWithMargins="0">
    <oddHeader xml:space="preserve">&amp;L&amp;8
</oddHeader>
  </headerFooter>
  <ignoredErrors>
    <ignoredError sqref="D12:D22 E20:H2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Q33"/>
  <sheetViews>
    <sheetView showGridLines="0" workbookViewId="0">
      <selection activeCell="A28" sqref="A28:K28"/>
    </sheetView>
  </sheetViews>
  <sheetFormatPr baseColWidth="10" defaultColWidth="11.42578125" defaultRowHeight="11.25" x14ac:dyDescent="0.2"/>
  <cols>
    <col min="1" max="1" width="29" style="1" customWidth="1"/>
    <col min="2" max="4" width="10.7109375" style="1" customWidth="1"/>
    <col min="5" max="8" width="10.7109375" style="4" customWidth="1"/>
    <col min="9" max="10" width="10.7109375" style="2" customWidth="1"/>
    <col min="11" max="11" width="10.7109375" style="17" customWidth="1"/>
    <col min="12" max="12" width="11" style="1" customWidth="1"/>
    <col min="13" max="13" width="11.42578125" style="1"/>
    <col min="14" max="17" width="11.42578125" style="3"/>
    <col min="18" max="16384" width="11.42578125" style="1"/>
  </cols>
  <sheetData>
    <row r="1" spans="1:17" s="12" customFormat="1" ht="21.75" customHeight="1" thickBot="1" x14ac:dyDescent="0.25">
      <c r="A1" s="99" t="str">
        <f>'4.10 Notice'!A10</f>
        <v>4.10 L’étude des langues vivantes dans le second degré</v>
      </c>
      <c r="B1" s="90"/>
      <c r="C1" s="90"/>
      <c r="D1" s="90"/>
      <c r="E1" s="90"/>
      <c r="F1" s="90"/>
      <c r="G1" s="90"/>
      <c r="H1" s="90"/>
      <c r="I1" s="90"/>
      <c r="J1" s="90"/>
      <c r="K1" s="15"/>
      <c r="L1" s="10"/>
      <c r="N1" s="43"/>
      <c r="O1" s="43"/>
      <c r="P1" s="43"/>
      <c r="Q1" s="43"/>
    </row>
    <row r="2" spans="1:17" ht="21.75" customHeight="1" thickTop="1" x14ac:dyDescent="0.2">
      <c r="A2" s="9"/>
      <c r="B2" s="9"/>
      <c r="C2" s="9"/>
      <c r="D2" s="9"/>
      <c r="E2" s="9"/>
      <c r="F2" s="9"/>
      <c r="G2" s="9"/>
      <c r="H2" s="9"/>
      <c r="I2" s="9"/>
      <c r="J2" s="9"/>
      <c r="K2" s="16"/>
      <c r="L2" s="9"/>
    </row>
    <row r="3" spans="1:17" ht="15" x14ac:dyDescent="0.25">
      <c r="A3" s="187" t="str">
        <f>'4.10 Notice'!A18</f>
        <v>[3] Effectifs d'élèves du second degré selon la deuxième langue vivante étudiée à la rentrée 2025</v>
      </c>
      <c r="B3" s="187"/>
      <c r="C3" s="187"/>
      <c r="D3" s="187"/>
      <c r="E3" s="187"/>
      <c r="F3" s="187"/>
      <c r="G3" s="187"/>
      <c r="H3" s="187"/>
      <c r="I3" s="5"/>
      <c r="J3" s="5"/>
    </row>
    <row r="4" spans="1:17" ht="15.75" customHeight="1" x14ac:dyDescent="0.2">
      <c r="A4" s="14"/>
      <c r="B4" s="13"/>
      <c r="C4" s="13"/>
      <c r="D4" s="13"/>
      <c r="E4" s="13"/>
      <c r="F4" s="13"/>
      <c r="G4" s="13"/>
      <c r="H4" s="13"/>
      <c r="I4" s="13"/>
      <c r="J4" s="13"/>
      <c r="K4" s="40"/>
    </row>
    <row r="5" spans="1:17" x14ac:dyDescent="0.2">
      <c r="A5" s="176"/>
      <c r="B5" s="192" t="s">
        <v>18</v>
      </c>
      <c r="C5" s="190" t="s">
        <v>20</v>
      </c>
      <c r="D5" s="191"/>
      <c r="E5" s="185" t="s">
        <v>0</v>
      </c>
      <c r="F5" s="185" t="s">
        <v>1</v>
      </c>
      <c r="G5" s="185" t="s">
        <v>2</v>
      </c>
      <c r="H5" s="185" t="s">
        <v>6</v>
      </c>
      <c r="I5" s="173" t="s">
        <v>70</v>
      </c>
      <c r="J5" s="173" t="s">
        <v>13</v>
      </c>
      <c r="K5" s="188" t="s">
        <v>71</v>
      </c>
    </row>
    <row r="6" spans="1:17" s="135" customFormat="1" ht="24" customHeight="1" x14ac:dyDescent="0.2">
      <c r="A6" s="177"/>
      <c r="B6" s="193"/>
      <c r="C6" s="67" t="s">
        <v>17</v>
      </c>
      <c r="D6" s="68" t="s">
        <v>7</v>
      </c>
      <c r="E6" s="186"/>
      <c r="F6" s="186"/>
      <c r="G6" s="186"/>
      <c r="H6" s="186"/>
      <c r="I6" s="69"/>
      <c r="J6" s="69"/>
      <c r="K6" s="189"/>
      <c r="N6" s="136"/>
      <c r="O6" s="136"/>
      <c r="P6" s="136"/>
      <c r="Q6" s="136"/>
    </row>
    <row r="7" spans="1:17" s="117" customFormat="1" ht="18" customHeight="1" x14ac:dyDescent="0.2">
      <c r="A7" s="117" t="s">
        <v>22</v>
      </c>
      <c r="B7" s="114">
        <v>2923</v>
      </c>
      <c r="C7" s="114">
        <f>SUM(E7:I7)</f>
        <v>238</v>
      </c>
      <c r="D7" s="141">
        <f t="shared" ref="D7:D11" si="0">+C7/B7*100</f>
        <v>8.1423195347245994</v>
      </c>
      <c r="E7" s="114">
        <v>15</v>
      </c>
      <c r="F7" s="114">
        <v>25</v>
      </c>
      <c r="G7" s="114">
        <v>84</v>
      </c>
      <c r="H7" s="114">
        <v>75</v>
      </c>
      <c r="I7" s="114">
        <v>39</v>
      </c>
      <c r="J7" s="114">
        <v>28</v>
      </c>
      <c r="K7" s="142">
        <v>2661</v>
      </c>
      <c r="N7" s="116"/>
    </row>
    <row r="8" spans="1:17" s="117" customFormat="1" ht="19.149999999999999" customHeight="1" x14ac:dyDescent="0.2">
      <c r="A8" s="117" t="s">
        <v>23</v>
      </c>
      <c r="B8" s="114">
        <v>2888</v>
      </c>
      <c r="C8" s="114">
        <f>SUM(E8:I8)</f>
        <v>2880</v>
      </c>
      <c r="D8" s="141">
        <f t="shared" si="0"/>
        <v>99.7229916897507</v>
      </c>
      <c r="E8" s="114">
        <v>11</v>
      </c>
      <c r="F8" s="114">
        <v>27</v>
      </c>
      <c r="G8" s="114">
        <v>1826</v>
      </c>
      <c r="H8" s="114">
        <v>958</v>
      </c>
      <c r="I8" s="114">
        <v>58</v>
      </c>
      <c r="J8" s="114">
        <v>8</v>
      </c>
      <c r="K8" s="142">
        <v>1554</v>
      </c>
      <c r="N8" s="116"/>
      <c r="O8" s="131"/>
    </row>
    <row r="9" spans="1:17" s="117" customFormat="1" ht="18.75" customHeight="1" x14ac:dyDescent="0.2">
      <c r="A9" s="117" t="s">
        <v>8</v>
      </c>
      <c r="B9" s="114">
        <v>3130</v>
      </c>
      <c r="C9" s="114">
        <f t="shared" ref="C9:C14" si="1">SUM(E9:I9)</f>
        <v>3110</v>
      </c>
      <c r="D9" s="141">
        <f t="shared" si="0"/>
        <v>99.361022364217249</v>
      </c>
      <c r="E9" s="114">
        <v>31</v>
      </c>
      <c r="F9" s="114">
        <v>28</v>
      </c>
      <c r="G9" s="114">
        <v>1997</v>
      </c>
      <c r="H9" s="114">
        <v>1013</v>
      </c>
      <c r="I9" s="114">
        <v>41</v>
      </c>
      <c r="J9" s="114">
        <v>20</v>
      </c>
      <c r="K9" s="142">
        <v>1485</v>
      </c>
      <c r="N9" s="116"/>
      <c r="O9" s="143"/>
      <c r="P9" s="110"/>
      <c r="Q9" s="110"/>
    </row>
    <row r="10" spans="1:17" s="117" customFormat="1" ht="18.75" customHeight="1" x14ac:dyDescent="0.2">
      <c r="A10" s="117" t="s">
        <v>9</v>
      </c>
      <c r="B10" s="114">
        <v>3158</v>
      </c>
      <c r="C10" s="114">
        <f t="shared" si="1"/>
        <v>3106</v>
      </c>
      <c r="D10" s="141">
        <f t="shared" si="0"/>
        <v>98.353388220392659</v>
      </c>
      <c r="E10" s="114">
        <v>28</v>
      </c>
      <c r="F10" s="114">
        <v>25</v>
      </c>
      <c r="G10" s="114">
        <v>2000</v>
      </c>
      <c r="H10" s="114">
        <v>1036</v>
      </c>
      <c r="I10" s="114">
        <v>17</v>
      </c>
      <c r="J10" s="114">
        <v>52</v>
      </c>
      <c r="K10" s="142">
        <v>1392</v>
      </c>
      <c r="N10" s="116"/>
      <c r="O10" s="144"/>
      <c r="P10" s="110"/>
      <c r="Q10" s="110"/>
    </row>
    <row r="11" spans="1:17" s="117" customFormat="1" ht="18.75" customHeight="1" x14ac:dyDescent="0.2">
      <c r="A11" s="122" t="s">
        <v>32</v>
      </c>
      <c r="B11" s="145">
        <f>SUM(B7:B10)</f>
        <v>12099</v>
      </c>
      <c r="C11" s="145">
        <f>SUM(C7:C10)</f>
        <v>9334</v>
      </c>
      <c r="D11" s="146">
        <f t="shared" si="0"/>
        <v>77.146871642284481</v>
      </c>
      <c r="E11" s="145">
        <f>SUM(E7:E10)</f>
        <v>85</v>
      </c>
      <c r="F11" s="145">
        <f>SUM(F7:F10)</f>
        <v>105</v>
      </c>
      <c r="G11" s="145">
        <f>SUM(G7:G10)</f>
        <v>5907</v>
      </c>
      <c r="H11" s="145">
        <f>SUM(H7:H10)</f>
        <v>3082</v>
      </c>
      <c r="I11" s="145">
        <f>SUM(I7:I10)</f>
        <v>155</v>
      </c>
      <c r="J11" s="145">
        <f>SUM(J7:J10)</f>
        <v>108</v>
      </c>
      <c r="K11" s="145">
        <f>SUM(K7:K10)</f>
        <v>7092</v>
      </c>
      <c r="L11" s="147"/>
      <c r="N11" s="116"/>
      <c r="O11" s="110"/>
      <c r="P11" s="110"/>
      <c r="Q11" s="110"/>
    </row>
    <row r="12" spans="1:17" s="117" customFormat="1" ht="18.75" customHeight="1" x14ac:dyDescent="0.2">
      <c r="A12" s="110" t="s">
        <v>3</v>
      </c>
      <c r="B12" s="114">
        <v>2098</v>
      </c>
      <c r="C12" s="114">
        <f t="shared" si="1"/>
        <v>2088</v>
      </c>
      <c r="D12" s="141">
        <f t="shared" ref="D12:D14" si="2">+C12/B12*100</f>
        <v>99.523355576739746</v>
      </c>
      <c r="E12" s="114">
        <v>33</v>
      </c>
      <c r="F12" s="114">
        <v>25</v>
      </c>
      <c r="G12" s="114">
        <v>1286</v>
      </c>
      <c r="H12" s="114">
        <v>688</v>
      </c>
      <c r="I12" s="114">
        <v>56</v>
      </c>
      <c r="J12" s="114">
        <v>10</v>
      </c>
      <c r="K12" s="142">
        <v>25</v>
      </c>
      <c r="N12" s="116"/>
      <c r="O12" s="110"/>
      <c r="P12" s="110"/>
      <c r="Q12" s="110"/>
    </row>
    <row r="13" spans="1:17" s="117" customFormat="1" ht="25.5" customHeight="1" x14ac:dyDescent="0.2">
      <c r="A13" s="110" t="s">
        <v>4</v>
      </c>
      <c r="B13" s="114">
        <v>2070</v>
      </c>
      <c r="C13" s="114">
        <f t="shared" si="1"/>
        <v>2058</v>
      </c>
      <c r="D13" s="141">
        <f t="shared" si="2"/>
        <v>99.420289855072468</v>
      </c>
      <c r="E13" s="114">
        <v>34</v>
      </c>
      <c r="F13" s="114">
        <v>14</v>
      </c>
      <c r="G13" s="114">
        <v>1270</v>
      </c>
      <c r="H13" s="114">
        <v>637</v>
      </c>
      <c r="I13" s="114">
        <v>103</v>
      </c>
      <c r="J13" s="114">
        <v>12</v>
      </c>
      <c r="K13" s="142">
        <v>106</v>
      </c>
      <c r="N13" s="116"/>
    </row>
    <row r="14" spans="1:17" s="117" customFormat="1" ht="18.75" customHeight="1" x14ac:dyDescent="0.2">
      <c r="A14" s="110" t="s">
        <v>5</v>
      </c>
      <c r="B14" s="114">
        <v>1970</v>
      </c>
      <c r="C14" s="114">
        <f t="shared" si="1"/>
        <v>1957</v>
      </c>
      <c r="D14" s="141">
        <f t="shared" si="2"/>
        <v>99.340101522842644</v>
      </c>
      <c r="E14" s="114">
        <v>37</v>
      </c>
      <c r="F14" s="114">
        <v>39</v>
      </c>
      <c r="G14" s="114">
        <v>1194</v>
      </c>
      <c r="H14" s="114">
        <v>599</v>
      </c>
      <c r="I14" s="114">
        <v>88</v>
      </c>
      <c r="J14" s="114">
        <v>13</v>
      </c>
      <c r="K14" s="142">
        <v>42</v>
      </c>
      <c r="N14" s="116"/>
    </row>
    <row r="15" spans="1:17" s="117" customFormat="1" ht="18.75" customHeight="1" x14ac:dyDescent="0.2">
      <c r="A15" s="110" t="s">
        <v>29</v>
      </c>
      <c r="B15" s="114"/>
      <c r="C15" s="114"/>
      <c r="D15" s="141"/>
      <c r="E15" s="114"/>
      <c r="F15" s="79"/>
      <c r="G15" s="114"/>
      <c r="H15" s="114"/>
      <c r="I15" s="114"/>
      <c r="J15" s="114"/>
      <c r="K15" s="79"/>
      <c r="N15" s="116"/>
    </row>
    <row r="16" spans="1:17" s="117" customFormat="1" ht="18.75" customHeight="1" x14ac:dyDescent="0.2">
      <c r="A16" s="122" t="s">
        <v>28</v>
      </c>
      <c r="B16" s="145">
        <f>SUM(B12:B15)</f>
        <v>6138</v>
      </c>
      <c r="C16" s="145">
        <f>SUM(C12:C15)</f>
        <v>6103</v>
      </c>
      <c r="D16" s="148">
        <f>+C16/B16*100</f>
        <v>99.429781687846202</v>
      </c>
      <c r="E16" s="145">
        <f t="shared" ref="E16:K16" si="3">SUM(E12:E15)</f>
        <v>104</v>
      </c>
      <c r="F16" s="145">
        <f t="shared" si="3"/>
        <v>78</v>
      </c>
      <c r="G16" s="145">
        <f t="shared" si="3"/>
        <v>3750</v>
      </c>
      <c r="H16" s="145">
        <f t="shared" si="3"/>
        <v>1924</v>
      </c>
      <c r="I16" s="145">
        <f t="shared" si="3"/>
        <v>247</v>
      </c>
      <c r="J16" s="145"/>
      <c r="K16" s="149">
        <f t="shared" si="3"/>
        <v>173</v>
      </c>
      <c r="N16" s="116"/>
    </row>
    <row r="17" spans="1:17" s="117" customFormat="1" ht="18.75" customHeight="1" x14ac:dyDescent="0.2">
      <c r="A17" s="122" t="s">
        <v>24</v>
      </c>
      <c r="B17" s="124">
        <v>2441</v>
      </c>
      <c r="C17" s="124">
        <f>SUM(E17:I17)</f>
        <v>827</v>
      </c>
      <c r="D17" s="148">
        <f>+C17/B17*100</f>
        <v>33.879557558377712</v>
      </c>
      <c r="E17" s="124">
        <v>1</v>
      </c>
      <c r="F17" s="114">
        <v>52</v>
      </c>
      <c r="G17" s="114">
        <v>408</v>
      </c>
      <c r="H17" s="114">
        <v>217</v>
      </c>
      <c r="I17" s="114">
        <v>149</v>
      </c>
      <c r="J17" s="114"/>
      <c r="K17" s="142"/>
      <c r="N17" s="116"/>
      <c r="O17" s="131"/>
    </row>
    <row r="18" spans="1:17" s="109" customFormat="1" ht="18.75" customHeight="1" x14ac:dyDescent="0.2">
      <c r="A18" s="125" t="s">
        <v>10</v>
      </c>
      <c r="B18" s="124">
        <f>+B11+B16+B17</f>
        <v>20678</v>
      </c>
      <c r="C18" s="124">
        <f>+C11+C16+C17</f>
        <v>16264</v>
      </c>
      <c r="D18" s="150">
        <f>+C18/B18*100</f>
        <v>78.65364155140729</v>
      </c>
      <c r="E18" s="124">
        <f>+E11+E16+E17</f>
        <v>190</v>
      </c>
      <c r="F18" s="124">
        <f t="shared" ref="F18:K18" si="4">+F11+F16+F17</f>
        <v>235</v>
      </c>
      <c r="G18" s="124">
        <f t="shared" si="4"/>
        <v>10065</v>
      </c>
      <c r="H18" s="124">
        <f t="shared" si="4"/>
        <v>5223</v>
      </c>
      <c r="I18" s="124">
        <f t="shared" si="4"/>
        <v>551</v>
      </c>
      <c r="J18" s="124"/>
      <c r="K18" s="124">
        <f t="shared" si="4"/>
        <v>7265</v>
      </c>
      <c r="L18" s="151"/>
      <c r="N18" s="116"/>
      <c r="O18" s="117"/>
      <c r="P18" s="117"/>
      <c r="Q18" s="117"/>
    </row>
    <row r="19" spans="1:17" s="109" customFormat="1" ht="18.75" customHeight="1" x14ac:dyDescent="0.2">
      <c r="A19" s="132" t="s">
        <v>7</v>
      </c>
      <c r="B19" s="152"/>
      <c r="C19" s="153"/>
      <c r="D19" s="154"/>
      <c r="E19" s="130">
        <f>E18/$C$18*100</f>
        <v>1.1682242990654206</v>
      </c>
      <c r="F19" s="130">
        <f t="shared" ref="F19:I19" si="5">F18/$C$18*100</f>
        <v>1.4449090014756516</v>
      </c>
      <c r="G19" s="130">
        <f>G18/$C$18*100</f>
        <v>61.885145105755043</v>
      </c>
      <c r="H19" s="130">
        <f t="shared" si="5"/>
        <v>32.113871126414168</v>
      </c>
      <c r="I19" s="130">
        <f t="shared" si="5"/>
        <v>3.3878504672897192</v>
      </c>
      <c r="J19" s="130"/>
      <c r="K19" s="130">
        <f>K18/$C$18*100</f>
        <v>44.669208066896211</v>
      </c>
      <c r="L19" s="155"/>
      <c r="N19" s="117"/>
      <c r="O19" s="117"/>
      <c r="P19" s="117"/>
      <c r="Q19" s="117"/>
    </row>
    <row r="20" spans="1:17" s="117" customFormat="1" ht="18.75" customHeight="1" x14ac:dyDescent="0.2">
      <c r="A20" s="132" t="s">
        <v>14</v>
      </c>
      <c r="B20" s="114">
        <v>20678</v>
      </c>
      <c r="C20" s="156">
        <v>16264</v>
      </c>
      <c r="D20" s="157">
        <v>78.65364155140729</v>
      </c>
      <c r="E20" s="158">
        <v>190</v>
      </c>
      <c r="F20" s="158">
        <v>235</v>
      </c>
      <c r="G20" s="158">
        <v>10065</v>
      </c>
      <c r="H20" s="158">
        <v>5223</v>
      </c>
      <c r="I20" s="158">
        <v>551</v>
      </c>
      <c r="J20" s="158"/>
      <c r="K20" s="159">
        <v>7265</v>
      </c>
      <c r="L20" s="160"/>
      <c r="N20" s="116"/>
    </row>
    <row r="21" spans="1:17" s="117" customFormat="1" ht="18.75" customHeight="1" x14ac:dyDescent="0.2">
      <c r="A21" s="161" t="s">
        <v>15</v>
      </c>
      <c r="B21" s="114">
        <v>1334</v>
      </c>
      <c r="C21" s="156">
        <f>SUM(E21:I21)</f>
        <v>1087</v>
      </c>
      <c r="D21" s="157">
        <f t="shared" ref="D21" si="6">+C21/B21*100</f>
        <v>81.484257871064472</v>
      </c>
      <c r="E21" s="114">
        <v>1</v>
      </c>
      <c r="F21" s="114">
        <v>28</v>
      </c>
      <c r="G21" s="114">
        <v>653</v>
      </c>
      <c r="H21" s="114">
        <v>352</v>
      </c>
      <c r="I21" s="114">
        <v>53</v>
      </c>
      <c r="J21" s="114">
        <v>34</v>
      </c>
      <c r="K21" s="142">
        <v>344</v>
      </c>
      <c r="L21" s="160"/>
      <c r="N21" s="116"/>
    </row>
    <row r="22" spans="1:17" s="3" customFormat="1" ht="18.75" customHeight="1" x14ac:dyDescent="0.2">
      <c r="A22" s="60"/>
      <c r="B22" s="62"/>
      <c r="C22" s="62"/>
      <c r="D22" s="65"/>
      <c r="E22" s="62"/>
      <c r="F22" s="62"/>
      <c r="G22" s="62"/>
      <c r="H22" s="62"/>
      <c r="I22" s="62"/>
      <c r="J22" s="62"/>
      <c r="K22" s="66"/>
      <c r="L22" s="138"/>
      <c r="N22" s="137"/>
    </row>
    <row r="23" spans="1:17" s="61" customFormat="1" x14ac:dyDescent="0.2">
      <c r="A23" s="56" t="s">
        <v>50</v>
      </c>
      <c r="B23" s="64"/>
      <c r="C23" s="64"/>
      <c r="D23" s="64"/>
      <c r="E23" s="63"/>
      <c r="F23" s="63"/>
      <c r="G23" s="63"/>
      <c r="H23" s="63"/>
      <c r="I23" s="63"/>
      <c r="J23" s="63"/>
      <c r="K23" s="33"/>
      <c r="N23" s="8"/>
      <c r="O23" s="8"/>
      <c r="P23" s="8"/>
      <c r="Q23" s="8"/>
    </row>
    <row r="24" spans="1:17" ht="17.25" customHeight="1" x14ac:dyDescent="0.2">
      <c r="A24" s="21" t="s">
        <v>36</v>
      </c>
      <c r="B24" s="21"/>
      <c r="C24" s="21"/>
      <c r="D24" s="21"/>
    </row>
    <row r="25" spans="1:17" x14ac:dyDescent="0.2">
      <c r="A25" s="21" t="s">
        <v>35</v>
      </c>
      <c r="B25" s="21"/>
      <c r="C25" s="21"/>
      <c r="D25" s="21"/>
    </row>
    <row r="26" spans="1:17" x14ac:dyDescent="0.2">
      <c r="A26" s="21" t="s">
        <v>38</v>
      </c>
      <c r="B26" s="21"/>
      <c r="C26" s="21"/>
      <c r="D26" s="21"/>
    </row>
    <row r="27" spans="1:17" x14ac:dyDescent="0.2">
      <c r="A27" s="1" t="s">
        <v>72</v>
      </c>
      <c r="N27" s="44"/>
      <c r="O27" s="44"/>
    </row>
    <row r="28" spans="1:17" s="24" customFormat="1" ht="12.75" x14ac:dyDescent="0.2">
      <c r="A28" s="184" t="s">
        <v>73</v>
      </c>
      <c r="B28" s="184"/>
      <c r="C28" s="184"/>
      <c r="D28" s="184"/>
      <c r="E28" s="184"/>
      <c r="F28" s="184"/>
      <c r="G28" s="184"/>
      <c r="H28" s="184"/>
      <c r="I28" s="184"/>
      <c r="J28" s="184"/>
      <c r="K28" s="184"/>
      <c r="N28" s="139"/>
      <c r="O28" s="139"/>
      <c r="P28" s="44"/>
      <c r="Q28" s="44"/>
    </row>
    <row r="29" spans="1:17" s="100" customFormat="1" ht="12.75" x14ac:dyDescent="0.2">
      <c r="A29" s="1"/>
      <c r="B29" s="140"/>
      <c r="K29" s="19"/>
      <c r="N29" s="139"/>
      <c r="O29" s="139"/>
      <c r="P29" s="139"/>
      <c r="Q29" s="139"/>
    </row>
    <row r="30" spans="1:17" s="100" customFormat="1" ht="12.75" x14ac:dyDescent="0.2">
      <c r="A30" s="38" t="s">
        <v>49</v>
      </c>
      <c r="B30" s="140"/>
      <c r="K30" s="19"/>
      <c r="N30" s="3"/>
      <c r="O30" s="3"/>
      <c r="P30" s="139"/>
      <c r="Q30" s="139"/>
    </row>
    <row r="31" spans="1:17" x14ac:dyDescent="0.2">
      <c r="A31" s="28"/>
      <c r="B31" s="2"/>
      <c r="C31" s="7"/>
      <c r="D31" s="7"/>
      <c r="E31" s="7"/>
      <c r="F31" s="7"/>
      <c r="G31" s="7"/>
      <c r="H31" s="7"/>
      <c r="I31" s="7"/>
      <c r="J31" s="7"/>
      <c r="K31" s="18"/>
    </row>
    <row r="32" spans="1:17" x14ac:dyDescent="0.2">
      <c r="A32" s="2"/>
      <c r="B32" s="2"/>
      <c r="C32" s="7"/>
      <c r="D32" s="7"/>
      <c r="E32" s="7"/>
      <c r="F32" s="7"/>
      <c r="G32" s="7"/>
      <c r="H32" s="7"/>
      <c r="I32" s="7"/>
      <c r="J32" s="7"/>
      <c r="K32" s="18"/>
    </row>
    <row r="33" spans="2:3" x14ac:dyDescent="0.2">
      <c r="B33" s="2"/>
      <c r="C33" s="2"/>
    </row>
  </sheetData>
  <mergeCells count="10">
    <mergeCell ref="A28:K28"/>
    <mergeCell ref="H5:H6"/>
    <mergeCell ref="A3:H3"/>
    <mergeCell ref="K5:K6"/>
    <mergeCell ref="C5:D5"/>
    <mergeCell ref="B5:B6"/>
    <mergeCell ref="A5:A6"/>
    <mergeCell ref="G5:G6"/>
    <mergeCell ref="F5:F6"/>
    <mergeCell ref="E5:E6"/>
  </mergeCells>
  <phoneticPr fontId="4" type="noConversion"/>
  <pageMargins left="0.19685039370078741" right="0.19685039370078741" top="0.98425196850393704" bottom="0.98425196850393704" header="0.51181102362204722" footer="0.51181102362204722"/>
  <pageSetup paperSize="9" scale="86" orientation="landscape" r:id="rId1"/>
  <headerFooter alignWithMargins="0"/>
  <ignoredErrors>
    <ignoredError sqref="C9:C10 C21 C11:C19" formulaRange="1"/>
    <ignoredError sqref="D16:D1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20"/>
  <sheetViews>
    <sheetView showGridLines="0" workbookViewId="0">
      <selection activeCell="G26" sqref="G26"/>
    </sheetView>
  </sheetViews>
  <sheetFormatPr baseColWidth="10" defaultRowHeight="12.75" x14ac:dyDescent="0.2"/>
  <cols>
    <col min="1" max="1" width="27.140625" style="100" customWidth="1"/>
    <col min="2" max="2" width="10.7109375" style="2" customWidth="1"/>
    <col min="3" max="10" width="10.7109375" style="162" customWidth="1"/>
    <col min="11" max="13" width="11.42578125" style="100" customWidth="1"/>
    <col min="14" max="16384" width="11.42578125" style="100"/>
  </cols>
  <sheetData>
    <row r="1" spans="1:12" ht="17.25" thickBot="1" x14ac:dyDescent="0.25">
      <c r="A1" s="99" t="str">
        <f>'4.10 Notice'!A10</f>
        <v>4.10 L’étude des langues vivantes dans le second degré</v>
      </c>
      <c r="B1" s="90"/>
      <c r="C1" s="90"/>
      <c r="D1" s="90"/>
      <c r="E1" s="90"/>
      <c r="F1" s="90"/>
      <c r="G1" s="90"/>
      <c r="H1" s="15"/>
      <c r="I1" s="12"/>
    </row>
    <row r="2" spans="1:12" ht="13.5" thickTop="1" x14ac:dyDescent="0.2"/>
    <row r="3" spans="1:12" ht="15" x14ac:dyDescent="0.25">
      <c r="A3" s="104" t="str">
        <f>'4.10 Notice'!A19</f>
        <v>[4] Effectifs d'élèves du second cycle GT selon la troisième langue vivante étudiée à la rentrée 2025</v>
      </c>
      <c r="B3" s="104"/>
      <c r="C3" s="104"/>
      <c r="D3" s="104"/>
      <c r="E3" s="104"/>
      <c r="F3" s="104"/>
      <c r="G3" s="104"/>
      <c r="H3" s="104"/>
      <c r="I3" s="104"/>
    </row>
    <row r="4" spans="1:12" x14ac:dyDescent="0.2">
      <c r="A4" s="35"/>
      <c r="B4" s="36"/>
      <c r="C4" s="36"/>
      <c r="D4" s="36"/>
      <c r="E4" s="36"/>
      <c r="F4" s="36"/>
      <c r="G4" s="36"/>
      <c r="H4" s="36"/>
      <c r="I4" s="36"/>
      <c r="J4" s="100"/>
    </row>
    <row r="5" spans="1:12" ht="21.75" customHeight="1" x14ac:dyDescent="0.2">
      <c r="A5" s="73"/>
      <c r="B5" s="198" t="s">
        <v>18</v>
      </c>
      <c r="C5" s="200" t="s">
        <v>27</v>
      </c>
      <c r="D5" s="201"/>
      <c r="E5" s="202" t="s">
        <v>12</v>
      </c>
      <c r="F5" s="202" t="s">
        <v>13</v>
      </c>
      <c r="G5" s="202" t="s">
        <v>11</v>
      </c>
      <c r="H5" s="194" t="s">
        <v>59</v>
      </c>
      <c r="I5" s="92" t="s">
        <v>16</v>
      </c>
      <c r="J5" s="100"/>
    </row>
    <row r="6" spans="1:12" x14ac:dyDescent="0.2">
      <c r="A6" s="87"/>
      <c r="B6" s="199"/>
      <c r="C6" s="88" t="s">
        <v>17</v>
      </c>
      <c r="D6" s="89" t="s">
        <v>7</v>
      </c>
      <c r="E6" s="203"/>
      <c r="F6" s="203"/>
      <c r="G6" s="203"/>
      <c r="H6" s="195"/>
      <c r="I6" s="93"/>
      <c r="J6" s="100"/>
    </row>
    <row r="7" spans="1:12" x14ac:dyDescent="0.2">
      <c r="A7" s="74" t="s">
        <v>3</v>
      </c>
      <c r="B7" s="75">
        <v>2098</v>
      </c>
      <c r="C7" s="76">
        <f>SUM(E7:H7)</f>
        <v>250</v>
      </c>
      <c r="D7" s="77">
        <f>+C7/B7*100</f>
        <v>11.916110581506196</v>
      </c>
      <c r="E7" s="75">
        <v>16</v>
      </c>
      <c r="F7" s="75">
        <v>20</v>
      </c>
      <c r="G7" s="75"/>
      <c r="H7" s="75">
        <v>214</v>
      </c>
      <c r="I7" s="78"/>
      <c r="J7" s="100"/>
      <c r="K7" s="163"/>
    </row>
    <row r="8" spans="1:12" x14ac:dyDescent="0.2">
      <c r="A8" s="74" t="s">
        <v>4</v>
      </c>
      <c r="B8" s="75">
        <v>2070</v>
      </c>
      <c r="C8" s="76">
        <f>SUM(E8:H8)</f>
        <v>176</v>
      </c>
      <c r="D8" s="77">
        <f t="shared" ref="D8:D11" si="0">+C8/B8*100</f>
        <v>8.5024154589371985</v>
      </c>
      <c r="E8" s="75"/>
      <c r="F8" s="75">
        <v>8</v>
      </c>
      <c r="G8" s="75"/>
      <c r="H8" s="75">
        <v>168</v>
      </c>
      <c r="I8" s="78"/>
      <c r="J8" s="100"/>
      <c r="K8" s="163"/>
    </row>
    <row r="9" spans="1:12" x14ac:dyDescent="0.2">
      <c r="A9" s="74" t="s">
        <v>5</v>
      </c>
      <c r="B9" s="75">
        <v>1970</v>
      </c>
      <c r="C9" s="76">
        <f>SUM(E9:H9)</f>
        <v>142</v>
      </c>
      <c r="D9" s="77">
        <f t="shared" si="0"/>
        <v>7.2081218274111682</v>
      </c>
      <c r="E9" s="75">
        <v>8</v>
      </c>
      <c r="F9" s="75">
        <v>11</v>
      </c>
      <c r="G9" s="75"/>
      <c r="H9" s="75">
        <v>123</v>
      </c>
      <c r="I9" s="78"/>
      <c r="J9" s="100"/>
      <c r="K9" s="163"/>
    </row>
    <row r="10" spans="1:12" x14ac:dyDescent="0.2">
      <c r="A10" s="74" t="s">
        <v>29</v>
      </c>
      <c r="B10" s="75"/>
      <c r="C10" s="76"/>
      <c r="D10" s="77"/>
      <c r="E10" s="75"/>
      <c r="F10" s="79"/>
      <c r="G10" s="79"/>
      <c r="H10" s="79"/>
      <c r="I10" s="79"/>
      <c r="J10" s="100"/>
      <c r="K10" s="163"/>
    </row>
    <row r="11" spans="1:12" x14ac:dyDescent="0.2">
      <c r="A11" s="73" t="s">
        <v>28</v>
      </c>
      <c r="B11" s="80">
        <f>SUM(B7:B10)</f>
        <v>6138</v>
      </c>
      <c r="C11" s="80">
        <f>SUM(C7:C10)</f>
        <v>568</v>
      </c>
      <c r="D11" s="81">
        <f t="shared" si="0"/>
        <v>9.2538286086673178</v>
      </c>
      <c r="E11" s="80">
        <f>SUM(E7:E10)</f>
        <v>24</v>
      </c>
      <c r="F11" s="80">
        <f t="shared" ref="F11:I11" si="1">SUM(F7:F10)</f>
        <v>39</v>
      </c>
      <c r="G11" s="80">
        <f t="shared" si="1"/>
        <v>0</v>
      </c>
      <c r="H11" s="80">
        <f t="shared" si="1"/>
        <v>505</v>
      </c>
      <c r="I11" s="80">
        <f t="shared" si="1"/>
        <v>0</v>
      </c>
      <c r="J11" s="100"/>
    </row>
    <row r="12" spans="1:12" x14ac:dyDescent="0.2">
      <c r="A12" s="82" t="s">
        <v>7</v>
      </c>
      <c r="B12" s="83"/>
      <c r="C12" s="84"/>
      <c r="D12" s="84"/>
      <c r="E12" s="77">
        <f>E11/$C$11*100</f>
        <v>4.225352112676056</v>
      </c>
      <c r="F12" s="77">
        <f>F11/$C$11*100</f>
        <v>6.8661971830985919</v>
      </c>
      <c r="G12" s="77">
        <f t="shared" ref="G12:I12" si="2">G11/$C$11*100</f>
        <v>0</v>
      </c>
      <c r="H12" s="77">
        <f>H11/$C$11*100</f>
        <v>88.908450704225345</v>
      </c>
      <c r="I12" s="77">
        <f t="shared" si="2"/>
        <v>0</v>
      </c>
      <c r="J12" s="100"/>
      <c r="K12" s="164"/>
      <c r="L12" s="164"/>
    </row>
    <row r="13" spans="1:12" x14ac:dyDescent="0.2">
      <c r="A13" s="85" t="s">
        <v>14</v>
      </c>
      <c r="B13" s="75">
        <v>6138</v>
      </c>
      <c r="C13" s="76">
        <v>568</v>
      </c>
      <c r="D13" s="77">
        <v>9.2538286086673178</v>
      </c>
      <c r="E13" s="75">
        <v>24</v>
      </c>
      <c r="F13" s="75">
        <v>39</v>
      </c>
      <c r="G13" s="75">
        <v>0</v>
      </c>
      <c r="H13" s="75">
        <v>505</v>
      </c>
      <c r="I13" s="78">
        <v>0</v>
      </c>
      <c r="J13" s="100"/>
      <c r="K13" s="163"/>
    </row>
    <row r="14" spans="1:12" x14ac:dyDescent="0.2">
      <c r="A14" s="86" t="s">
        <v>15</v>
      </c>
      <c r="B14" s="76">
        <v>584</v>
      </c>
      <c r="C14" s="76">
        <f>SUM(E14:I14)</f>
        <v>37</v>
      </c>
      <c r="D14" s="77">
        <f>C14/B14*100</f>
        <v>6.3356164383561646</v>
      </c>
      <c r="E14" s="75"/>
      <c r="F14" s="75">
        <v>8</v>
      </c>
      <c r="G14" s="75"/>
      <c r="H14" s="75">
        <f>4+2+5+5+3+10</f>
        <v>29</v>
      </c>
      <c r="I14" s="78"/>
      <c r="J14" s="100"/>
      <c r="K14" s="163"/>
    </row>
    <row r="15" spans="1:12" x14ac:dyDescent="0.2">
      <c r="A15" s="70"/>
      <c r="B15" s="71"/>
      <c r="C15" s="71"/>
      <c r="D15" s="72"/>
      <c r="E15" s="71"/>
      <c r="F15" s="71"/>
      <c r="G15" s="71"/>
      <c r="H15" s="71"/>
      <c r="I15" s="71"/>
      <c r="J15" s="100"/>
      <c r="K15" s="163"/>
    </row>
    <row r="16" spans="1:12" s="167" customFormat="1" x14ac:dyDescent="0.2">
      <c r="A16" s="56" t="s">
        <v>50</v>
      </c>
      <c r="B16" s="64"/>
      <c r="C16" s="64"/>
      <c r="D16" s="64"/>
      <c r="E16" s="63"/>
      <c r="F16" s="63"/>
      <c r="G16" s="63"/>
      <c r="H16" s="61"/>
      <c r="I16" s="33"/>
      <c r="J16" s="165"/>
      <c r="K16" s="166"/>
    </row>
    <row r="17" spans="1:11" x14ac:dyDescent="0.2">
      <c r="A17" s="196" t="s">
        <v>37</v>
      </c>
      <c r="B17" s="196"/>
      <c r="C17" s="196"/>
      <c r="D17" s="196"/>
      <c r="E17" s="196"/>
      <c r="F17" s="196"/>
      <c r="G17" s="196"/>
      <c r="H17" s="196"/>
      <c r="I17" s="25"/>
      <c r="K17" s="163"/>
    </row>
    <row r="18" spans="1:11" ht="15.75" customHeight="1" x14ac:dyDescent="0.2">
      <c r="A18" s="197" t="s">
        <v>74</v>
      </c>
      <c r="B18" s="184"/>
      <c r="C18" s="184"/>
      <c r="D18" s="184"/>
      <c r="E18" s="184"/>
      <c r="F18" s="184"/>
      <c r="G18" s="184"/>
      <c r="H18" s="184"/>
      <c r="I18" s="184"/>
    </row>
    <row r="19" spans="1:11" x14ac:dyDescent="0.2">
      <c r="A19" s="26"/>
      <c r="B19" s="27"/>
      <c r="C19" s="27"/>
      <c r="D19" s="27"/>
      <c r="E19" s="27"/>
      <c r="F19" s="27"/>
      <c r="G19" s="27"/>
      <c r="H19" s="25"/>
      <c r="I19" s="25"/>
    </row>
    <row r="20" spans="1:11" x14ac:dyDescent="0.2">
      <c r="A20" s="38" t="s">
        <v>49</v>
      </c>
      <c r="B20" s="168"/>
      <c r="C20" s="168"/>
      <c r="D20" s="168"/>
      <c r="E20" s="168"/>
      <c r="F20" s="168"/>
      <c r="G20" s="168"/>
      <c r="H20" s="169"/>
      <c r="I20" s="169"/>
    </row>
  </sheetData>
  <mergeCells count="8">
    <mergeCell ref="H5:H6"/>
    <mergeCell ref="A17:H17"/>
    <mergeCell ref="A18:I18"/>
    <mergeCell ref="B5:B6"/>
    <mergeCell ref="C5:D5"/>
    <mergeCell ref="E5:E6"/>
    <mergeCell ref="F5:F6"/>
    <mergeCell ref="G5:G6"/>
  </mergeCells>
  <pageMargins left="0.11811023622047245" right="3.937007874015748E-2" top="0.98425196850393704" bottom="0.98425196850393704" header="0.51181102362204722" footer="0.51181102362204722"/>
  <pageSetup paperSize="9" scale="7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C37E6468-8FAC-4458-989A-B6D2078A8E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4.10 Notice</vt:lpstr>
      <vt:lpstr>4.10 Graphique 1</vt:lpstr>
      <vt:lpstr>4.10 Tableau 2 </vt:lpstr>
      <vt:lpstr>4.10 Tableau 3</vt:lpstr>
      <vt:lpstr>4.10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;4.17</dc:title>
  <dc:creator>DEPP-MENJ - Ministère de l'Education nationale et de la Jeunesse;Direction de l'évaluation de la prospective et de la performance</dc:creator>
  <cp:lastModifiedBy>Santa Susini</cp:lastModifiedBy>
  <cp:lastPrinted>2024-01-11T14:56:24Z</cp:lastPrinted>
  <dcterms:created xsi:type="dcterms:W3CDTF">2001-01-19T09:19:54Z</dcterms:created>
  <dcterms:modified xsi:type="dcterms:W3CDTF">2025-12-02T12:55:38Z</dcterms:modified>
  <cp:contentStatus>Publié</cp:contentStatus>
</cp:coreProperties>
</file>