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28800" windowHeight="11775"/>
  </bookViews>
  <sheets>
    <sheet name="4.08 Notice" sheetId="19" r:id="rId1"/>
    <sheet name="4.08 Graphique 1" sheetId="18" r:id="rId2"/>
    <sheet name="4.08 Tableau 2" sheetId="16" r:id="rId3"/>
  </sheets>
  <calcPr calcId="162913"/>
</workbook>
</file>

<file path=xl/calcChain.xml><?xml version="1.0" encoding="utf-8"?>
<calcChain xmlns="http://schemas.openxmlformats.org/spreadsheetml/2006/main">
  <c r="E20" i="16" l="1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E11" i="16"/>
  <c r="D11" i="16"/>
  <c r="E10" i="16"/>
  <c r="D10" i="16"/>
  <c r="E9" i="16"/>
  <c r="D9" i="16"/>
  <c r="E8" i="16"/>
  <c r="D8" i="16"/>
  <c r="E7" i="16"/>
  <c r="D7" i="16"/>
  <c r="E6" i="16"/>
  <c r="D6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A3" i="16" l="1"/>
  <c r="A1" i="16"/>
  <c r="A3" i="18"/>
  <c r="A1" i="18"/>
</calcChain>
</file>

<file path=xl/sharedStrings.xml><?xml version="1.0" encoding="utf-8"?>
<sst xmlns="http://schemas.openxmlformats.org/spreadsheetml/2006/main" count="66" uniqueCount="60">
  <si>
    <t>Enseignement de spécialité</t>
  </si>
  <si>
    <t>Mathématiques</t>
  </si>
  <si>
    <t>Physique-chimie</t>
  </si>
  <si>
    <t>Sciences de la vie et de la terre</t>
  </si>
  <si>
    <t>Scicences économiques et sociales</t>
  </si>
  <si>
    <t>Humanités, littérature et philosophie</t>
  </si>
  <si>
    <t>Numérique et sciences informatiques (NSI)</t>
  </si>
  <si>
    <t>Sciences de l'ingénieur (SI)</t>
  </si>
  <si>
    <t>Arts plastiques</t>
  </si>
  <si>
    <t>Cinéma-audiovisuel</t>
  </si>
  <si>
    <t>Théâtre</t>
  </si>
  <si>
    <t>Histoire des arts</t>
  </si>
  <si>
    <t>Musique</t>
  </si>
  <si>
    <t>Littérature et LCA latin</t>
  </si>
  <si>
    <t>Danse</t>
  </si>
  <si>
    <t>Littérature et LCA grec</t>
  </si>
  <si>
    <t>Arts du cirque</t>
  </si>
  <si>
    <r>
      <rPr>
        <b/>
        <sz val="8"/>
        <color indexed="8"/>
        <rFont val="Arial"/>
        <family val="2"/>
      </rPr>
      <t>1.</t>
    </r>
    <r>
      <rPr>
        <sz val="8"/>
        <color indexed="8"/>
        <rFont val="Arial"/>
        <family val="2"/>
      </rPr>
      <t xml:space="preserve">  Généralement cet enseignement est proposé dans les lycées agricoles</t>
    </r>
  </si>
  <si>
    <t>Biologie écologie (1)</t>
  </si>
  <si>
    <t>Sciences économiques et sociales</t>
  </si>
  <si>
    <t>Sciences de la vie et de la Terre</t>
  </si>
  <si>
    <t>Histoire-géographie, géopolitique et sciences politiques</t>
  </si>
  <si>
    <t>Langues, littérature et cultures étrangères et régionales (LLCER)</t>
  </si>
  <si>
    <t>Éducation physique, pratiques et culture sportives</t>
  </si>
  <si>
    <t>[1] Evolution de la part d'élèves (en %) suivant les cinq enseignements de spécialité les plus choisis</t>
  </si>
  <si>
    <t>Effectifs d'élèves ayant fait ce choix</t>
  </si>
  <si>
    <t>Part d'élèves ayant fait ce choix (%)</t>
  </si>
  <si>
    <t>Part de garçons ayant fait ce choix (%)</t>
  </si>
  <si>
    <t>Part de filles ayant fait ce choix (%) (2)</t>
  </si>
  <si>
    <t>Proportion de filles (3)</t>
  </si>
  <si>
    <t>Population concernée : Établissements publics et privés sous contrat dépendant du ministère chargé de l'Éducation nationale (y compris EREA).</t>
  </si>
  <si>
    <t>Population concernée : Établissements publics et et privés sous contrat dépendant du ministère chargé de l'Éducation nationale (y compris EREA).</t>
  </si>
  <si>
    <t>Sommaire</t>
  </si>
  <si>
    <t>Précisions</t>
  </si>
  <si>
    <t>Source</t>
  </si>
  <si>
    <t>DEPP, Système d’information Scolarité.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</si>
  <si>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</si>
  <si>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</si>
  <si>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</si>
  <si>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</si>
  <si>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</si>
  <si>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</si>
  <si>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► Champ : Région corse Public + Privé sous contrat.</t>
  </si>
  <si>
    <t>Source : SYSCA</t>
  </si>
  <si>
    <t>https://www.ac-corse.fr/l-academie-en-chiffres-123583</t>
  </si>
  <si>
    <t>4.08 Les enseignements de spécialité en 1ère générale : matières</t>
  </si>
  <si>
    <t>Actualisé le</t>
  </si>
  <si>
    <t>Repères statistiques corses</t>
  </si>
  <si>
    <t>Publication annuelle de la division de la prospective et des statistiques académiques (DPSA) de l'Académie de Corse.</t>
  </si>
  <si>
    <t>DPSA, RSC 2024</t>
  </si>
  <si>
    <r>
      <t>Population concernée</t>
    </r>
    <r>
      <rPr>
        <sz val="8"/>
        <rFont val="Arial"/>
        <family val="2"/>
      </rPr>
      <t xml:space="preserve"> - Élèves sous statut scolaire inscrits dans les établissements relevant du ministère chargé de l’Éducation nationale (y compris EREA).</t>
    </r>
  </si>
  <si>
    <t>2020</t>
  </si>
  <si>
    <t>2021</t>
  </si>
  <si>
    <t>2022</t>
  </si>
  <si>
    <t>2023</t>
  </si>
  <si>
    <t>2024</t>
  </si>
  <si>
    <t>[2] Effectifs d'élèves de première générale par enseignement de spécialité à la rentrée 2025</t>
  </si>
  <si>
    <t>2025</t>
  </si>
  <si>
    <t>Rappel R 2024           Part d'élèves ayant fait ce choix (%)</t>
  </si>
  <si>
    <t>2. et 3. 48,1% des filles suivent l'enseignement de spécialité "Mathématiques" (2), mais les filles sont minoritaires dans ces classes puisqu'elles  représentent 28% des élèves (3).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</si>
</sst>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0.0"/>
    <numFmt numFmtId="166" formatCode="_(* #,##0_);_(* \(#,##0\);_(* &quot;-&quot;_);_(@_)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[$-F800]dddd\,\ mmmm\ dd\,\ yyyy"/>
  </numFmts>
  <fonts count="54" x14ac:knownFonts="1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9"/>
      <color theme="1"/>
      <name val="Calibri"/>
      <family val="2"/>
      <scheme val="minor"/>
    </font>
    <font>
      <b/>
      <strike/>
      <sz val="11"/>
      <color rgb="FFFF0000"/>
      <name val="Arial"/>
      <family val="2"/>
    </font>
    <font>
      <sz val="8"/>
      <name val="MS Sans Serif"/>
    </font>
    <font>
      <i/>
      <sz val="10"/>
      <name val="Arial"/>
      <family val="2"/>
    </font>
    <font>
      <i/>
      <sz val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9"/>
      <name val="MS Sans Serif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90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3" borderId="0" applyNumberFormat="0" applyBorder="0" applyAlignment="0" applyProtection="0"/>
    <xf numFmtId="0" fontId="3" fillId="16" borderId="1"/>
    <xf numFmtId="0" fontId="15" fillId="17" borderId="2" applyNumberFormat="0" applyAlignment="0" applyProtection="0"/>
    <xf numFmtId="0" fontId="3" fillId="0" borderId="3"/>
    <xf numFmtId="0" fontId="11" fillId="18" borderId="5" applyNumberFormat="0" applyAlignment="0" applyProtection="0"/>
    <xf numFmtId="0" fontId="16" fillId="19" borderId="0">
      <alignment horizontal="center"/>
    </xf>
    <xf numFmtId="0" fontId="17" fillId="19" borderId="0">
      <alignment horizontal="center" vertical="center"/>
    </xf>
    <xf numFmtId="0" fontId="2" fillId="20" borderId="0">
      <alignment horizontal="center" wrapText="1"/>
    </xf>
    <xf numFmtId="0" fontId="6" fillId="19" borderId="0">
      <alignment horizontal="center"/>
    </xf>
    <xf numFmtId="166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9" fillId="21" borderId="1" applyBorder="0">
      <protection locked="0"/>
    </xf>
    <xf numFmtId="0" fontId="20" fillId="0" borderId="0" applyNumberFormat="0" applyFill="0" applyBorder="0" applyAlignment="0" applyProtection="0"/>
    <xf numFmtId="0" fontId="9" fillId="19" borderId="3">
      <alignment horizontal="left"/>
    </xf>
    <xf numFmtId="0" fontId="21" fillId="19" borderId="0">
      <alignment horizontal="left"/>
    </xf>
    <xf numFmtId="0" fontId="22" fillId="4" borderId="0" applyNumberFormat="0" applyBorder="0" applyAlignment="0" applyProtection="0"/>
    <xf numFmtId="0" fontId="23" fillId="22" borderId="0">
      <alignment horizontal="right" vertical="top" textRotation="90" wrapText="1"/>
    </xf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7" borderId="2" applyNumberFormat="0" applyAlignment="0" applyProtection="0"/>
    <xf numFmtId="0" fontId="1" fillId="20" borderId="0">
      <alignment horizontal="center"/>
    </xf>
    <xf numFmtId="0" fontId="3" fillId="19" borderId="9">
      <alignment wrapText="1"/>
    </xf>
    <xf numFmtId="0" fontId="29" fillId="19" borderId="10"/>
    <xf numFmtId="0" fontId="29" fillId="19" borderId="11"/>
    <xf numFmtId="0" fontId="3" fillId="19" borderId="12">
      <alignment horizontal="center" wrapText="1"/>
    </xf>
    <xf numFmtId="0" fontId="8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0" fillId="0" borderId="4" applyNumberFormat="0" applyFill="0" applyAlignment="0" applyProtection="0"/>
    <xf numFmtId="0" fontId="2" fillId="0" borderId="0" applyFont="0" applyFill="0" applyBorder="0" applyAlignment="0" applyProtection="0"/>
    <xf numFmtId="164" fontId="42" fillId="0" borderId="0" applyFont="0" applyFill="0" applyBorder="0" applyAlignment="0" applyProtection="0"/>
    <xf numFmtId="0" fontId="31" fillId="23" borderId="0" applyNumberFormat="0" applyBorder="0" applyAlignment="0" applyProtection="0"/>
    <xf numFmtId="0" fontId="32" fillId="0" borderId="0"/>
    <xf numFmtId="0" fontId="7" fillId="0" borderId="0"/>
    <xf numFmtId="0" fontId="2" fillId="0" borderId="0"/>
    <xf numFmtId="0" fontId="42" fillId="0" borderId="0"/>
    <xf numFmtId="0" fontId="12" fillId="0" borderId="0"/>
    <xf numFmtId="0" fontId="2" fillId="0" borderId="0"/>
    <xf numFmtId="0" fontId="4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33" fillId="17" borderId="13" applyNumberFormat="0" applyAlignment="0" applyProtection="0"/>
    <xf numFmtId="9" fontId="2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0" fontId="3" fillId="19" borderId="3"/>
    <xf numFmtId="0" fontId="17" fillId="19" borderId="0">
      <alignment horizontal="right"/>
    </xf>
    <xf numFmtId="0" fontId="34" fillId="24" borderId="0">
      <alignment horizontal="center"/>
    </xf>
    <xf numFmtId="0" fontId="35" fillId="20" borderId="0"/>
    <xf numFmtId="0" fontId="36" fillId="22" borderId="14">
      <alignment horizontal="left" vertical="top" wrapText="1"/>
    </xf>
    <xf numFmtId="0" fontId="36" fillId="22" borderId="15">
      <alignment horizontal="left" vertical="top"/>
    </xf>
    <xf numFmtId="37" fontId="37" fillId="0" borderId="0"/>
    <xf numFmtId="0" fontId="16" fillId="19" borderId="0">
      <alignment horizontal="center"/>
    </xf>
    <xf numFmtId="0" fontId="10" fillId="0" borderId="0" applyNumberFormat="0" applyFill="0" applyBorder="0" applyAlignment="0" applyProtection="0"/>
    <xf numFmtId="0" fontId="5" fillId="19" borderId="0"/>
    <xf numFmtId="0" fontId="38" fillId="0" borderId="0" applyNumberFormat="0" applyFill="0" applyBorder="0" applyAlignment="0" applyProtection="0"/>
    <xf numFmtId="0" fontId="50" fillId="0" borderId="17" applyNumberFormat="0" applyFill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</cellStyleXfs>
  <cellXfs count="78">
    <xf numFmtId="0" fontId="0" fillId="0" borderId="0" xfId="0"/>
    <xf numFmtId="0" fontId="5" fillId="0" borderId="0" xfId="0" applyFont="1" applyBorder="1"/>
    <xf numFmtId="0" fontId="3" fillId="0" borderId="0" xfId="0" applyNumberFormat="1" applyFont="1"/>
    <xf numFmtId="0" fontId="2" fillId="0" borderId="0" xfId="0" applyFont="1" applyFill="1" applyAlignment="1"/>
    <xf numFmtId="0" fontId="2" fillId="0" borderId="0" xfId="0" applyFont="1" applyFill="1" applyBorder="1"/>
    <xf numFmtId="0" fontId="4" fillId="0" borderId="0" xfId="0" applyFont="1" applyFill="1" applyBorder="1" applyAlignment="1"/>
    <xf numFmtId="0" fontId="40" fillId="0" borderId="0" xfId="0" applyFont="1" applyFill="1" applyAlignment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wrapText="1"/>
    </xf>
    <xf numFmtId="0" fontId="46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48" fillId="0" borderId="0" xfId="62" applyFont="1"/>
    <xf numFmtId="0" fontId="2" fillId="0" borderId="0" xfId="59"/>
    <xf numFmtId="170" fontId="48" fillId="0" borderId="0" xfId="59" applyNumberFormat="1" applyFont="1" applyAlignment="1">
      <alignment horizontal="right" wrapText="1"/>
    </xf>
    <xf numFmtId="0" fontId="48" fillId="0" borderId="0" xfId="59" applyFont="1"/>
    <xf numFmtId="0" fontId="2" fillId="0" borderId="0" xfId="59" applyFont="1"/>
    <xf numFmtId="0" fontId="4" fillId="0" borderId="0" xfId="59" applyFont="1" applyAlignment="1">
      <alignment wrapText="1"/>
    </xf>
    <xf numFmtId="0" fontId="3" fillId="0" borderId="0" xfId="59" applyFont="1" applyAlignment="1">
      <alignment wrapText="1"/>
    </xf>
    <xf numFmtId="0" fontId="3" fillId="0" borderId="0" xfId="59" applyFont="1"/>
    <xf numFmtId="165" fontId="0" fillId="0" borderId="0" xfId="0" applyNumberFormat="1" applyAlignment="1">
      <alignment vertical="center"/>
    </xf>
    <xf numFmtId="0" fontId="8" fillId="0" borderId="0" xfId="50" applyAlignment="1" applyProtection="1">
      <alignment vertical="center" wrapText="1"/>
    </xf>
    <xf numFmtId="165" fontId="3" fillId="0" borderId="0" xfId="0" applyNumberFormat="1" applyFont="1" applyFill="1" applyAlignment="1">
      <alignment horizontal="right" vertical="center"/>
    </xf>
    <xf numFmtId="0" fontId="5" fillId="0" borderId="0" xfId="0" applyFont="1" applyFill="1" applyBorder="1"/>
    <xf numFmtId="0" fontId="3" fillId="0" borderId="0" xfId="0" applyNumberFormat="1" applyFont="1" applyFill="1"/>
    <xf numFmtId="0" fontId="5" fillId="0" borderId="0" xfId="0" applyFont="1" applyFill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right" vertical="top" wrapText="1"/>
    </xf>
    <xf numFmtId="0" fontId="5" fillId="0" borderId="11" xfId="0" applyFont="1" applyFill="1" applyBorder="1" applyAlignment="1">
      <alignment horizontal="right" vertical="center" wrapText="1"/>
    </xf>
    <xf numFmtId="3" fontId="5" fillId="0" borderId="11" xfId="0" applyNumberFormat="1" applyFont="1" applyFill="1" applyBorder="1" applyAlignment="1">
      <alignment horizontal="right" vertical="center" wrapText="1"/>
    </xf>
    <xf numFmtId="0" fontId="3" fillId="0" borderId="0" xfId="61" applyFont="1" applyFill="1" applyBorder="1" applyAlignment="1">
      <alignment horizontal="left" vertical="center"/>
    </xf>
    <xf numFmtId="3" fontId="3" fillId="0" borderId="16" xfId="61" applyNumberFormat="1" applyFont="1" applyFill="1" applyBorder="1" applyAlignment="1">
      <alignment vertical="center"/>
    </xf>
    <xf numFmtId="165" fontId="3" fillId="0" borderId="16" xfId="61" applyNumberFormat="1" applyFont="1" applyFill="1" applyBorder="1" applyAlignment="1">
      <alignment vertical="center"/>
    </xf>
    <xf numFmtId="0" fontId="45" fillId="0" borderId="0" xfId="0" applyFont="1" applyBorder="1" applyAlignment="1">
      <alignment horizontal="right" vertical="center"/>
    </xf>
    <xf numFmtId="0" fontId="4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3" fontId="3" fillId="0" borderId="0" xfId="61" applyNumberFormat="1" applyFont="1" applyFill="1" applyBorder="1" applyAlignment="1">
      <alignment vertical="center"/>
    </xf>
    <xf numFmtId="165" fontId="3" fillId="0" borderId="0" xfId="61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/>
    </xf>
    <xf numFmtId="3" fontId="49" fillId="0" borderId="0" xfId="0" applyNumberFormat="1" applyFont="1" applyFill="1" applyBorder="1" applyAlignment="1">
      <alignment horizontal="right" vertical="center" wrapText="1"/>
    </xf>
    <xf numFmtId="0" fontId="50" fillId="0" borderId="17" xfId="87"/>
    <xf numFmtId="0" fontId="2" fillId="0" borderId="0" xfId="62" applyFont="1" applyAlignment="1">
      <alignment horizontal="left" vertical="center" wrapText="1"/>
    </xf>
    <xf numFmtId="0" fontId="1" fillId="0" borderId="0" xfId="59" applyFont="1" applyFill="1" applyAlignment="1">
      <alignment vertical="center" wrapText="1"/>
    </xf>
    <xf numFmtId="0" fontId="1" fillId="0" borderId="0" xfId="59" applyFont="1" applyFill="1" applyAlignment="1">
      <alignment vertical="center"/>
    </xf>
    <xf numFmtId="0" fontId="5" fillId="0" borderId="0" xfId="59" applyFont="1" applyAlignment="1">
      <alignment horizontal="justify" vertical="center" wrapText="1"/>
    </xf>
    <xf numFmtId="0" fontId="1" fillId="0" borderId="0" xfId="59" applyFont="1" applyAlignment="1">
      <alignment horizontal="justify" vertical="center" wrapText="1"/>
    </xf>
    <xf numFmtId="0" fontId="49" fillId="0" borderId="0" xfId="59" applyFont="1" applyAlignment="1">
      <alignment vertical="center" wrapText="1"/>
    </xf>
    <xf numFmtId="0" fontId="1" fillId="0" borderId="0" xfId="59" applyFont="1" applyAlignment="1">
      <alignment vertical="center" wrapText="1"/>
    </xf>
    <xf numFmtId="0" fontId="3" fillId="0" borderId="0" xfId="59" applyFont="1" applyAlignment="1">
      <alignment vertical="center" wrapText="1"/>
    </xf>
    <xf numFmtId="14" fontId="48" fillId="0" borderId="0" xfId="59" applyNumberFormat="1" applyFont="1" applyAlignment="1">
      <alignment horizontal="right" wrapText="1"/>
    </xf>
    <xf numFmtId="0" fontId="51" fillId="0" borderId="18" xfId="88" applyAlignment="1">
      <alignment vertical="center" wrapText="1"/>
    </xf>
    <xf numFmtId="0" fontId="51" fillId="0" borderId="18" xfId="88" applyFill="1" applyAlignment="1"/>
    <xf numFmtId="0" fontId="52" fillId="0" borderId="0" xfId="89" applyFill="1" applyBorder="1" applyAlignment="1">
      <alignment vertical="center"/>
    </xf>
    <xf numFmtId="0" fontId="51" fillId="0" borderId="18" xfId="88" applyFont="1" applyFill="1" applyAlignment="1"/>
    <xf numFmtId="0" fontId="2" fillId="0" borderId="0" xfId="0" applyFont="1"/>
    <xf numFmtId="0" fontId="52" fillId="0" borderId="0" xfId="89" applyFont="1" applyFill="1" applyBorder="1" applyAlignment="1"/>
    <xf numFmtId="0" fontId="2" fillId="0" borderId="0" xfId="0" applyFont="1" applyFill="1"/>
    <xf numFmtId="0" fontId="40" fillId="0" borderId="0" xfId="0" applyFont="1" applyFill="1" applyAlignment="1">
      <alignment horizontal="right"/>
    </xf>
    <xf numFmtId="0" fontId="3" fillId="0" borderId="0" xfId="0" applyFont="1" applyFill="1" applyAlignment="1">
      <alignment wrapText="1"/>
    </xf>
    <xf numFmtId="165" fontId="3" fillId="0" borderId="0" xfId="0" applyNumberFormat="1" applyFont="1" applyFill="1" applyAlignment="1">
      <alignment horizontal="right" wrapText="1"/>
    </xf>
    <xf numFmtId="0" fontId="53" fillId="0" borderId="0" xfId="63" applyFont="1" applyFill="1" applyAlignment="1">
      <alignment vertical="center"/>
    </xf>
    <xf numFmtId="165" fontId="3" fillId="0" borderId="0" xfId="63" applyNumberFormat="1" applyFont="1" applyFill="1" applyBorder="1" applyAlignment="1">
      <alignment horizontal="right" vertical="center" wrapText="1"/>
    </xf>
    <xf numFmtId="165" fontId="49" fillId="0" borderId="0" xfId="63" applyNumberFormat="1" applyFont="1" applyFill="1" applyAlignment="1">
      <alignment vertical="center"/>
    </xf>
    <xf numFmtId="165" fontId="49" fillId="0" borderId="0" xfId="63" applyNumberFormat="1" applyFont="1" applyFill="1" applyBorder="1" applyAlignment="1">
      <alignment horizontal="right" vertical="center" wrapText="1"/>
    </xf>
  </cellXfs>
  <cellStyles count="9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Milliers 2" xfId="55"/>
    <cellStyle name="Neutral" xfId="56"/>
    <cellStyle name="Normaali_Y8_Fin02" xfId="57"/>
    <cellStyle name="Normal" xfId="0" builtinId="0"/>
    <cellStyle name="Normal 2" xfId="58"/>
    <cellStyle name="Normal 2 2" xfId="59"/>
    <cellStyle name="Normal 2 2 2" xfId="60"/>
    <cellStyle name="Normal 2 3" xfId="61"/>
    <cellStyle name="Normal 2_TC_A1" xfId="62"/>
    <cellStyle name="Normal 3" xfId="63"/>
    <cellStyle name="Normal 3 2" xfId="64"/>
    <cellStyle name="Normal 3 3" xfId="65"/>
    <cellStyle name="Normal 4" xfId="66"/>
    <cellStyle name="Normal 4 2" xfId="67"/>
    <cellStyle name="Normal 5" xfId="68"/>
    <cellStyle name="Normal 6" xfId="69"/>
    <cellStyle name="Output" xfId="70"/>
    <cellStyle name="Percent 2" xfId="71"/>
    <cellStyle name="Percent_1 SubOverv.USd" xfId="72"/>
    <cellStyle name="Pourcentage 2" xfId="73"/>
    <cellStyle name="Pourcentage 3" xfId="74"/>
    <cellStyle name="Prozent_SubCatperStud" xfId="75"/>
    <cellStyle name="row" xfId="76"/>
    <cellStyle name="RowCodes" xfId="77"/>
    <cellStyle name="Row-Col Headings" xfId="78"/>
    <cellStyle name="RowTitles_CENTRAL_GOVT" xfId="79"/>
    <cellStyle name="RowTitles-Col2" xfId="80"/>
    <cellStyle name="RowTitles-Detail" xfId="81"/>
    <cellStyle name="Standard_Info" xfId="82"/>
    <cellStyle name="temp" xfId="83"/>
    <cellStyle name="Title" xfId="84"/>
    <cellStyle name="title1" xfId="85"/>
    <cellStyle name="Titre 1" xfId="87" builtinId="16"/>
    <cellStyle name="Titre 2" xfId="88" builtinId="17"/>
    <cellStyle name="Titre 3" xfId="89" builtinId="18"/>
    <cellStyle name="Warning Text" xfId="86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tyle de tableau 1" pivot="0" count="3">
      <tableStyleElement type="wholeTable" dxfId="11"/>
      <tableStyleElement type="headerRow" dxfId="10"/>
      <tableStyleElement type="totalRow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'4.08 Graphique 1'!$A$3</c:f>
          <c:strCache>
            <c:ptCount val="1"/>
            <c:pt idx="0">
              <c:v>[1] Evolution de la part d'élèves (en %) suivant les cinq enseignements de spécialité les plus choisis</c:v>
            </c:pt>
          </c:strCache>
        </c:strRef>
      </c:tx>
      <c:layout/>
      <c:overlay val="0"/>
      <c:txPr>
        <a:bodyPr/>
        <a:lstStyle/>
        <a:p>
          <a:pPr>
            <a:defRPr sz="1000" b="1"/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'4.08 Graphique 1'!$B$5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'4.08 Graphique 1'!$A$6:$A$10</c:f>
              <c:strCache>
                <c:ptCount val="5"/>
                <c:pt idx="0">
                  <c:v>Mathématiques</c:v>
                </c:pt>
                <c:pt idx="1">
                  <c:v>Scicences économiques et sociales</c:v>
                </c:pt>
                <c:pt idx="2">
                  <c:v>Physique-chimie</c:v>
                </c:pt>
                <c:pt idx="3">
                  <c:v>Sciences de la vie et de la terre</c:v>
                </c:pt>
                <c:pt idx="4">
                  <c:v>Histoire-géographie, géopolitique et sciences politiques</c:v>
                </c:pt>
              </c:strCache>
            </c:strRef>
          </c:cat>
          <c:val>
            <c:numRef>
              <c:f>'4.08 Graphique 1'!$B$6:$B$10</c:f>
              <c:numCache>
                <c:formatCode>0.0</c:formatCode>
                <c:ptCount val="5"/>
                <c:pt idx="0">
                  <c:v>59.4</c:v>
                </c:pt>
                <c:pt idx="1">
                  <c:v>39.4</c:v>
                </c:pt>
                <c:pt idx="2">
                  <c:v>42.2</c:v>
                </c:pt>
                <c:pt idx="3">
                  <c:v>41.9</c:v>
                </c:pt>
                <c:pt idx="4">
                  <c:v>37.299999999999997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D8-4F23-ADAC-1226F301872B}"/>
            </c:ext>
          </c:extLst>
        </c:ser>
        <c:ser>
          <c:idx val="1"/>
          <c:order val="1"/>
          <c:tx>
            <c:strRef>
              <c:f>'4.08 Graphique 1'!$C$5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'4.08 Graphique 1'!$A$6:$A$10</c:f>
              <c:strCache>
                <c:ptCount val="5"/>
                <c:pt idx="0">
                  <c:v>Mathématiques</c:v>
                </c:pt>
                <c:pt idx="1">
                  <c:v>Scicences économiques et sociales</c:v>
                </c:pt>
                <c:pt idx="2">
                  <c:v>Physique-chimie</c:v>
                </c:pt>
                <c:pt idx="3">
                  <c:v>Sciences de la vie et de la terre</c:v>
                </c:pt>
                <c:pt idx="4">
                  <c:v>Histoire-géographie, géopolitique et sciences politiques</c:v>
                </c:pt>
              </c:strCache>
            </c:strRef>
          </c:cat>
          <c:val>
            <c:numRef>
              <c:f>'4.08 Graphique 1'!$C$6:$C$10</c:f>
              <c:numCache>
                <c:formatCode>0.0</c:formatCode>
                <c:ptCount val="5"/>
                <c:pt idx="0">
                  <c:v>56.9</c:v>
                </c:pt>
                <c:pt idx="1">
                  <c:v>41.2</c:v>
                </c:pt>
                <c:pt idx="2">
                  <c:v>41.8</c:v>
                </c:pt>
                <c:pt idx="3">
                  <c:v>40.6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9D8-4F23-ADAC-1226F301872B}"/>
            </c:ext>
          </c:extLst>
        </c:ser>
        <c:ser>
          <c:idx val="2"/>
          <c:order val="2"/>
          <c:tx>
            <c:strRef>
              <c:f>'4.08 Graphique 1'!$D$5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spPr/>
              <c:txPr>
                <a:bodyPr rot="-5400000" vert="horz"/>
                <a:lstStyle/>
                <a:p>
                  <a:pPr>
                    <a:defRPr/>
                  </a:pPr>
                  <a:endParaRPr lang="fr-F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79D8-4F23-ADAC-1226F301872B}"/>
                </c:ext>
              </c:extLst>
            </c:dLbl>
            <c:dLbl>
              <c:idx val="1"/>
              <c:spPr/>
              <c:txPr>
                <a:bodyPr rot="-5400000" vert="horz"/>
                <a:lstStyle/>
                <a:p>
                  <a:pPr>
                    <a:defRPr/>
                  </a:pPr>
                  <a:endParaRPr lang="fr-F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79D8-4F23-ADAC-1226F301872B}"/>
                </c:ext>
              </c:extLst>
            </c:dLbl>
            <c:dLbl>
              <c:idx val="2"/>
              <c:spPr/>
              <c:txPr>
                <a:bodyPr rot="-5400000" vert="horz"/>
                <a:lstStyle/>
                <a:p>
                  <a:pPr>
                    <a:defRPr/>
                  </a:pPr>
                  <a:endParaRPr lang="fr-F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79D8-4F23-ADAC-1226F301872B}"/>
                </c:ext>
              </c:extLst>
            </c:dLbl>
            <c:dLbl>
              <c:idx val="3"/>
              <c:spPr/>
              <c:txPr>
                <a:bodyPr rot="-5400000" vert="horz"/>
                <a:lstStyle/>
                <a:p>
                  <a:pPr>
                    <a:defRPr/>
                  </a:pPr>
                  <a:endParaRPr lang="fr-F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79D8-4F23-ADAC-1226F301872B}"/>
                </c:ext>
              </c:extLst>
            </c:dLbl>
            <c:dLbl>
              <c:idx val="4"/>
              <c:spPr/>
              <c:txPr>
                <a:bodyPr rot="-5400000" vert="horz"/>
                <a:lstStyle/>
                <a:p>
                  <a:pPr>
                    <a:defRPr/>
                  </a:pPr>
                  <a:endParaRPr lang="fr-F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79D8-4F23-ADAC-1226F301872B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'4.08 Graphique 1'!$A$6:$A$10</c:f>
              <c:strCache>
                <c:ptCount val="5"/>
                <c:pt idx="0">
                  <c:v>Mathématiques</c:v>
                </c:pt>
                <c:pt idx="1">
                  <c:v>Scicences économiques et sociales</c:v>
                </c:pt>
                <c:pt idx="2">
                  <c:v>Physique-chimie</c:v>
                </c:pt>
                <c:pt idx="3">
                  <c:v>Sciences de la vie et de la terre</c:v>
                </c:pt>
                <c:pt idx="4">
                  <c:v>Histoire-géographie, géopolitique et sciences politiques</c:v>
                </c:pt>
              </c:strCache>
            </c:strRef>
          </c:cat>
          <c:val>
            <c:numRef>
              <c:f>'4.08 Graphique 1'!$D$6:$D$10</c:f>
              <c:numCache>
                <c:formatCode>0.0</c:formatCode>
                <c:ptCount val="5"/>
                <c:pt idx="0">
                  <c:v>56.75997617629541</c:v>
                </c:pt>
                <c:pt idx="1">
                  <c:v>42.167957117331746</c:v>
                </c:pt>
                <c:pt idx="2">
                  <c:v>36.8671828469327</c:v>
                </c:pt>
                <c:pt idx="3">
                  <c:v>40.619416319237637</c:v>
                </c:pt>
                <c:pt idx="4">
                  <c:v>36.688505062537224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9D8-4F23-ADAC-1226F301872B}"/>
            </c:ext>
          </c:extLst>
        </c:ser>
        <c:ser>
          <c:idx val="3"/>
          <c:order val="3"/>
          <c:tx>
            <c:strRef>
              <c:f>'4.08 Graphique 1'!$E$5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'4.08 Graphique 1'!$A$6:$A$10</c:f>
              <c:strCache>
                <c:ptCount val="5"/>
                <c:pt idx="0">
                  <c:v>Mathématiques</c:v>
                </c:pt>
                <c:pt idx="1">
                  <c:v>Scicences économiques et sociales</c:v>
                </c:pt>
                <c:pt idx="2">
                  <c:v>Physique-chimie</c:v>
                </c:pt>
                <c:pt idx="3">
                  <c:v>Sciences de la vie et de la terre</c:v>
                </c:pt>
                <c:pt idx="4">
                  <c:v>Histoire-géographie, géopolitique et sciences politiques</c:v>
                </c:pt>
              </c:strCache>
            </c:strRef>
          </c:cat>
          <c:val>
            <c:numRef>
              <c:f>'4.08 Graphique 1'!$E$6:$E$10</c:f>
              <c:numCache>
                <c:formatCode>0.0</c:formatCode>
                <c:ptCount val="5"/>
                <c:pt idx="0">
                  <c:v>56.6</c:v>
                </c:pt>
                <c:pt idx="1">
                  <c:v>41</c:v>
                </c:pt>
                <c:pt idx="2">
                  <c:v>40.299999999999997</c:v>
                </c:pt>
                <c:pt idx="3">
                  <c:v>38.799999999999997</c:v>
                </c:pt>
                <c:pt idx="4">
                  <c:v>38.200000000000003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A6D-B944-89DEE17A3B28}"/>
            </c:ext>
          </c:extLst>
        </c:ser>
        <c:ser>
          <c:idx val="4"/>
          <c:order val="4"/>
          <c:tx>
            <c:strRef>
              <c:f>'4.08 Graphique 1'!$F$5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'4.08 Graphique 1'!$A$6:$A$10</c:f>
              <c:strCache>
                <c:ptCount val="5"/>
                <c:pt idx="0">
                  <c:v>Mathématiques</c:v>
                </c:pt>
                <c:pt idx="1">
                  <c:v>Scicences économiques et sociales</c:v>
                </c:pt>
                <c:pt idx="2">
                  <c:v>Physique-chimie</c:v>
                </c:pt>
                <c:pt idx="3">
                  <c:v>Sciences de la vie et de la terre</c:v>
                </c:pt>
                <c:pt idx="4">
                  <c:v>Histoire-géographie, géopolitique et sciences politiques</c:v>
                </c:pt>
              </c:strCache>
            </c:strRef>
          </c:cat>
          <c:val>
            <c:numRef>
              <c:f>'4.08 Graphique 1'!$F$6:$F$10</c:f>
              <c:numCache>
                <c:formatCode>0.0</c:formatCode>
                <c:ptCount val="5"/>
                <c:pt idx="0">
                  <c:v>57.7</c:v>
                </c:pt>
                <c:pt idx="1">
                  <c:v>43.6</c:v>
                </c:pt>
                <c:pt idx="2">
                  <c:v>41</c:v>
                </c:pt>
                <c:pt idx="3">
                  <c:v>41.2</c:v>
                </c:pt>
                <c:pt idx="4">
                  <c:v>34.6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B-4329-89EF-B6454FFC9A8F}"/>
            </c:ext>
          </c:extLst>
        </c:ser>
        <c:ser>
          <c:idx val="5"/>
          <c:order val="5"/>
          <c:tx>
            <c:strRef>
              <c:f>'4.08 Graphique 1'!$G$5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dLbl>
              <c:idx val="4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B85-4DC2-AAB4-A05E59D163C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'4.08 Graphique 1'!$A$6:$A$10</c:f>
              <c:strCache>
                <c:ptCount val="5"/>
                <c:pt idx="0">
                  <c:v>Mathématiques</c:v>
                </c:pt>
                <c:pt idx="1">
                  <c:v>Scicences économiques et sociales</c:v>
                </c:pt>
                <c:pt idx="2">
                  <c:v>Physique-chimie</c:v>
                </c:pt>
                <c:pt idx="3">
                  <c:v>Sciences de la vie et de la terre</c:v>
                </c:pt>
                <c:pt idx="4">
                  <c:v>Histoire-géographie, géopolitique et sciences politiques</c:v>
                </c:pt>
              </c:strCache>
            </c:strRef>
          </c:cat>
          <c:val>
            <c:numRef>
              <c:f>'4.08 Graphique 1'!$G$6:$G$10</c:f>
              <c:numCache>
                <c:formatCode>0.0</c:formatCode>
                <c:ptCount val="5"/>
                <c:pt idx="0">
                  <c:v>58.3</c:v>
                </c:pt>
                <c:pt idx="1">
                  <c:v>43.4</c:v>
                </c:pt>
                <c:pt idx="2">
                  <c:v>40.700000000000003</c:v>
                </c:pt>
                <c:pt idx="3">
                  <c:v>40.9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85-4DC2-AAB4-A05E59D16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382048"/>
        <c:axId val="1"/>
      </c:barChart>
      <c:catAx>
        <c:axId val="51238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numFmt formatCode="0.0" sourceLinked="1"/>
        <c:majorTickMark val="out"/>
        <c:minorTickMark val="none"/>
        <c:tickLblPos val="nextTo"/>
        <c:crossAx val="51238204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561975</xdr:colOff>
      <xdr:row>1</xdr:row>
      <xdr:rowOff>133350</xdr:rowOff>
    </xdr:from>
    <xdr:to>
      <xdr:col>16</xdr:col>
      <xdr:colOff>466725</xdr:colOff>
      <xdr:row>27</xdr:row>
      <xdr:rowOff>104774</xdr:rowOff>
    </xdr:to>
    <xdr:graphicFrame macro="">
      <xdr:nvGraphicFramePr>
        <xdr:cNvPr id="2084" name="Graphique 1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au1" displayName="Tableau1" ref="A5:G10" totalsRowShown="0" headerRowDxfId="8" dataDxfId="7">
  <autoFilter ref="A5:G1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7">
    <tableColumn id="1" name="Enseignement de spécialité" dataDxfId="6"/>
    <tableColumn id="2" name="2020" dataDxfId="5"/>
    <tableColumn id="3" name="2021" dataDxfId="4"/>
    <tableColumn id="4" name="2022" dataDxfId="3"/>
    <tableColumn id="5" name="2023" dataDxfId="2"/>
    <tableColumn id="6" name="2024" dataDxfId="1"/>
    <tableColumn id="7" name="2025" dataDxfId="0"/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A97"/>
  <sheetViews>
    <sheetView showGridLines="0" tabSelected="1" zoomScaleNormal="100" zoomScaleSheetLayoutView="110" workbookViewId="0">
      <selection activeCell="B13" sqref="B13"/>
    </sheetView>
  </sheetViews>
  <sheetFormatPr baseColWidth="10" defaultRowHeight="12.75" x14ac:dyDescent="0.2"/>
  <cols>
    <col min="1" max="1" width="90.7109375" style="28" customWidth="1"/>
    <col min="2" max="16384" width="11.42578125" style="28"/>
  </cols>
  <sheetData>
    <row r="1" spans="1:1" x14ac:dyDescent="0.2">
      <c r="A1" s="27" t="s">
        <v>49</v>
      </c>
    </row>
    <row r="2" spans="1:1" x14ac:dyDescent="0.2">
      <c r="A2" s="29" t="s">
        <v>46</v>
      </c>
    </row>
    <row r="3" spans="1:1" x14ac:dyDescent="0.2">
      <c r="A3" s="63">
        <v>45981</v>
      </c>
    </row>
    <row r="4" spans="1:1" ht="20.25" thickBot="1" x14ac:dyDescent="0.35">
      <c r="A4" s="54" t="s">
        <v>47</v>
      </c>
    </row>
    <row r="5" spans="1:1" ht="13.5" thickTop="1" x14ac:dyDescent="0.2"/>
    <row r="6" spans="1:1" ht="25.5" x14ac:dyDescent="0.2">
      <c r="A6" s="55" t="s">
        <v>48</v>
      </c>
    </row>
    <row r="7" spans="1:1" ht="44.25" customHeight="1" x14ac:dyDescent="0.2">
      <c r="A7" s="36" t="s">
        <v>44</v>
      </c>
    </row>
    <row r="10" spans="1:1" ht="17.25" thickBot="1" x14ac:dyDescent="0.25">
      <c r="A10" s="64" t="s">
        <v>45</v>
      </c>
    </row>
    <row r="11" spans="1:1" ht="13.5" thickTop="1" x14ac:dyDescent="0.2">
      <c r="A11" s="30"/>
    </row>
    <row r="12" spans="1:1" s="31" customFormat="1" ht="12.75" customHeight="1" x14ac:dyDescent="0.2"/>
    <row r="13" spans="1:1" s="31" customFormat="1" ht="35.1" customHeight="1" x14ac:dyDescent="0.2">
      <c r="A13" s="56" t="s">
        <v>32</v>
      </c>
    </row>
    <row r="14" spans="1:1" s="31" customFormat="1" x14ac:dyDescent="0.2">
      <c r="A14" s="32" t="s">
        <v>24</v>
      </c>
    </row>
    <row r="15" spans="1:1" s="31" customFormat="1" x14ac:dyDescent="0.2">
      <c r="A15" s="32" t="s">
        <v>56</v>
      </c>
    </row>
    <row r="16" spans="1:1" s="31" customFormat="1" x14ac:dyDescent="0.2">
      <c r="A16" s="32"/>
    </row>
    <row r="17" spans="1:1" s="31" customFormat="1" x14ac:dyDescent="0.2">
      <c r="A17" s="32"/>
    </row>
    <row r="18" spans="1:1" s="31" customFormat="1" x14ac:dyDescent="0.2">
      <c r="A18" s="32"/>
    </row>
    <row r="19" spans="1:1" s="31" customFormat="1" x14ac:dyDescent="0.2">
      <c r="A19" s="32"/>
    </row>
    <row r="20" spans="1:1" s="31" customFormat="1" x14ac:dyDescent="0.2">
      <c r="A20" s="32"/>
    </row>
    <row r="21" spans="1:1" s="31" customFormat="1" x14ac:dyDescent="0.2">
      <c r="A21" s="32"/>
    </row>
    <row r="22" spans="1:1" s="31" customFormat="1" ht="35.1" customHeight="1" x14ac:dyDescent="0.2">
      <c r="A22" s="57" t="s">
        <v>33</v>
      </c>
    </row>
    <row r="23" spans="1:1" s="31" customFormat="1" ht="22.5" x14ac:dyDescent="0.2">
      <c r="A23" s="58" t="s">
        <v>50</v>
      </c>
    </row>
    <row r="24" spans="1:1" s="31" customFormat="1" ht="35.1" customHeight="1" x14ac:dyDescent="0.2">
      <c r="A24" s="59"/>
    </row>
    <row r="25" spans="1:1" s="31" customFormat="1" x14ac:dyDescent="0.2">
      <c r="A25" s="60"/>
    </row>
    <row r="26" spans="1:1" s="31" customFormat="1" ht="35.1" customHeight="1" x14ac:dyDescent="0.2">
      <c r="A26" s="61" t="s">
        <v>34</v>
      </c>
    </row>
    <row r="27" spans="1:1" s="31" customFormat="1" x14ac:dyDescent="0.2">
      <c r="A27" s="62" t="s">
        <v>35</v>
      </c>
    </row>
    <row r="28" spans="1:1" s="31" customFormat="1" x14ac:dyDescent="0.2"/>
    <row r="29" spans="1:1" s="31" customFormat="1" ht="22.5" x14ac:dyDescent="0.2">
      <c r="A29" s="33" t="s">
        <v>36</v>
      </c>
    </row>
    <row r="30" spans="1:1" s="31" customFormat="1" x14ac:dyDescent="0.2">
      <c r="A30" s="34"/>
    </row>
    <row r="31" spans="1:1" s="31" customFormat="1" x14ac:dyDescent="0.2">
      <c r="A31" s="57" t="s">
        <v>37</v>
      </c>
    </row>
    <row r="32" spans="1:1" s="31" customFormat="1" x14ac:dyDescent="0.2">
      <c r="A32" s="34"/>
    </row>
    <row r="33" spans="1:1" s="31" customFormat="1" x14ac:dyDescent="0.2">
      <c r="A33" s="34" t="s">
        <v>38</v>
      </c>
    </row>
    <row r="34" spans="1:1" s="31" customFormat="1" x14ac:dyDescent="0.2">
      <c r="A34" s="34" t="s">
        <v>39</v>
      </c>
    </row>
    <row r="35" spans="1:1" s="31" customFormat="1" x14ac:dyDescent="0.2">
      <c r="A35" s="34" t="s">
        <v>40</v>
      </c>
    </row>
    <row r="36" spans="1:1" s="31" customFormat="1" x14ac:dyDescent="0.2">
      <c r="A36" s="34" t="s">
        <v>41</v>
      </c>
    </row>
    <row r="37" spans="1:1" s="31" customFormat="1" x14ac:dyDescent="0.2"/>
    <row r="38" spans="1:1" s="31" customFormat="1" x14ac:dyDescent="0.2"/>
    <row r="39" spans="1:1" s="31" customFormat="1" x14ac:dyDescent="0.2"/>
    <row r="40" spans="1:1" s="31" customFormat="1" x14ac:dyDescent="0.2"/>
    <row r="41" spans="1:1" s="31" customFormat="1" x14ac:dyDescent="0.2"/>
    <row r="42" spans="1:1" s="31" customFormat="1" x14ac:dyDescent="0.2"/>
    <row r="43" spans="1:1" s="31" customFormat="1" x14ac:dyDescent="0.2"/>
    <row r="44" spans="1:1" s="31" customFormat="1" x14ac:dyDescent="0.2"/>
    <row r="45" spans="1:1" s="31" customFormat="1" x14ac:dyDescent="0.2"/>
    <row r="46" spans="1:1" s="31" customFormat="1" x14ac:dyDescent="0.2"/>
    <row r="47" spans="1:1" s="31" customFormat="1" x14ac:dyDescent="0.2"/>
    <row r="48" spans="1:1" s="31" customFormat="1" x14ac:dyDescent="0.2"/>
    <row r="49" s="31" customFormat="1" x14ac:dyDescent="0.2"/>
    <row r="50" s="31" customFormat="1" x14ac:dyDescent="0.2"/>
    <row r="51" s="31" customFormat="1" x14ac:dyDescent="0.2"/>
    <row r="52" s="31" customFormat="1" x14ac:dyDescent="0.2"/>
    <row r="53" s="31" customFormat="1" x14ac:dyDescent="0.2"/>
    <row r="54" s="31" customFormat="1" x14ac:dyDescent="0.2"/>
    <row r="55" s="31" customFormat="1" x14ac:dyDescent="0.2"/>
    <row r="56" s="31" customFormat="1" x14ac:dyDescent="0.2"/>
    <row r="57" s="31" customFormat="1" x14ac:dyDescent="0.2"/>
    <row r="58" s="31" customFormat="1" x14ac:dyDescent="0.2"/>
    <row r="59" s="31" customFormat="1" x14ac:dyDescent="0.2"/>
    <row r="60" s="31" customFormat="1" x14ac:dyDescent="0.2"/>
    <row r="61" s="31" customFormat="1" x14ac:dyDescent="0.2"/>
    <row r="62" s="31" customFormat="1" x14ac:dyDescent="0.2"/>
    <row r="63" s="31" customFormat="1" x14ac:dyDescent="0.2"/>
    <row r="64" s="31" customFormat="1" x14ac:dyDescent="0.2"/>
    <row r="65" spans="1:1" s="31" customFormat="1" x14ac:dyDescent="0.2"/>
    <row r="66" spans="1:1" s="31" customFormat="1" x14ac:dyDescent="0.2"/>
    <row r="67" spans="1:1" s="31" customFormat="1" x14ac:dyDescent="0.2"/>
    <row r="68" spans="1:1" s="31" customFormat="1" x14ac:dyDescent="0.2"/>
    <row r="69" spans="1:1" s="31" customFormat="1" x14ac:dyDescent="0.2"/>
    <row r="70" spans="1:1" s="31" customFormat="1" x14ac:dyDescent="0.2"/>
    <row r="71" spans="1:1" s="31" customFormat="1" x14ac:dyDescent="0.2"/>
    <row r="72" spans="1:1" s="31" customFormat="1" x14ac:dyDescent="0.2"/>
    <row r="73" spans="1:1" s="31" customFormat="1" x14ac:dyDescent="0.2"/>
    <row r="74" spans="1:1" s="31" customFormat="1" x14ac:dyDescent="0.2"/>
    <row r="75" spans="1:1" s="31" customFormat="1" x14ac:dyDescent="0.2"/>
    <row r="76" spans="1:1" s="31" customFormat="1" x14ac:dyDescent="0.2"/>
    <row r="77" spans="1:1" s="31" customFormat="1" x14ac:dyDescent="0.2"/>
    <row r="78" spans="1:1" s="31" customFormat="1" x14ac:dyDescent="0.2"/>
    <row r="79" spans="1:1" s="31" customFormat="1" x14ac:dyDescent="0.2"/>
    <row r="80" spans="1:1" x14ac:dyDescent="0.2">
      <c r="A80" s="31"/>
    </row>
    <row r="81" spans="1:1" x14ac:dyDescent="0.2">
      <c r="A81" s="31"/>
    </row>
    <row r="82" spans="1:1" x14ac:dyDescent="0.2">
      <c r="A82" s="31"/>
    </row>
    <row r="83" spans="1:1" x14ac:dyDescent="0.2">
      <c r="A83" s="31"/>
    </row>
    <row r="84" spans="1:1" x14ac:dyDescent="0.2">
      <c r="A84" s="31"/>
    </row>
    <row r="85" spans="1:1" x14ac:dyDescent="0.2">
      <c r="A85" s="31"/>
    </row>
    <row r="86" spans="1:1" x14ac:dyDescent="0.2">
      <c r="A86" s="31"/>
    </row>
    <row r="87" spans="1:1" x14ac:dyDescent="0.2">
      <c r="A87" s="31"/>
    </row>
    <row r="88" spans="1:1" x14ac:dyDescent="0.2">
      <c r="A88" s="31"/>
    </row>
    <row r="89" spans="1:1" x14ac:dyDescent="0.2">
      <c r="A89" s="31"/>
    </row>
    <row r="90" spans="1:1" x14ac:dyDescent="0.2">
      <c r="A90" s="31"/>
    </row>
    <row r="91" spans="1:1" x14ac:dyDescent="0.2">
      <c r="A91" s="31"/>
    </row>
    <row r="92" spans="1:1" x14ac:dyDescent="0.2">
      <c r="A92" s="31"/>
    </row>
    <row r="93" spans="1:1" x14ac:dyDescent="0.2">
      <c r="A93" s="31"/>
    </row>
    <row r="94" spans="1:1" x14ac:dyDescent="0.2">
      <c r="A94" s="31"/>
    </row>
    <row r="95" spans="1:1" x14ac:dyDescent="0.2">
      <c r="A95" s="31"/>
    </row>
    <row r="96" spans="1:1" x14ac:dyDescent="0.2">
      <c r="A96" s="31"/>
    </row>
    <row r="97" spans="1:1" x14ac:dyDescent="0.2">
      <c r="A97" s="31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O20"/>
  <sheetViews>
    <sheetView showGridLines="0" topLeftCell="J1" zoomScaleNormal="100" workbookViewId="0">
      <selection activeCell="R19" sqref="R19"/>
    </sheetView>
  </sheetViews>
  <sheetFormatPr baseColWidth="10" defaultRowHeight="12.75" x14ac:dyDescent="0.2"/>
  <cols>
    <col min="1" max="1" width="31.28515625" style="68" customWidth="1"/>
    <col min="2" max="6" width="10.7109375" style="68" customWidth="1"/>
    <col min="7" max="7" width="9.7109375" style="68" customWidth="1"/>
    <col min="8" max="16384" width="11.42578125" style="68"/>
  </cols>
  <sheetData>
    <row r="1" spans="1:7" ht="17.25" thickBot="1" x14ac:dyDescent="0.3">
      <c r="A1" s="67" t="str">
        <f>'4.08 Notice'!A10</f>
        <v>4.08 Les enseignements de spécialité en 1ère générale : matières</v>
      </c>
    </row>
    <row r="2" spans="1:7" ht="13.5" thickTop="1" x14ac:dyDescent="0.2">
      <c r="B2" s="3"/>
      <c r="C2" s="3"/>
      <c r="D2" s="3"/>
      <c r="E2" s="4"/>
    </row>
    <row r="3" spans="1:7" ht="15" x14ac:dyDescent="0.25">
      <c r="A3" s="69" t="str">
        <f>'4.08 Notice'!A14</f>
        <v>[1] Evolution de la part d'élèves (en %) suivant les cinq enseignements de spécialité les plus choisis</v>
      </c>
      <c r="B3" s="6"/>
      <c r="C3" s="6"/>
      <c r="D3" s="6"/>
      <c r="E3" s="6"/>
    </row>
    <row r="4" spans="1:7" x14ac:dyDescent="0.2">
      <c r="A4" s="5"/>
      <c r="B4" s="6"/>
      <c r="C4" s="6"/>
      <c r="D4" s="6"/>
      <c r="E4" s="6"/>
    </row>
    <row r="5" spans="1:7" ht="12" customHeight="1" x14ac:dyDescent="0.2">
      <c r="A5" s="40" t="s">
        <v>0</v>
      </c>
      <c r="B5" s="41" t="s">
        <v>51</v>
      </c>
      <c r="C5" s="41" t="s">
        <v>52</v>
      </c>
      <c r="D5" s="41" t="s">
        <v>53</v>
      </c>
      <c r="E5" s="41" t="s">
        <v>54</v>
      </c>
      <c r="F5" s="41" t="s">
        <v>55</v>
      </c>
      <c r="G5" s="41" t="s">
        <v>57</v>
      </c>
    </row>
    <row r="6" spans="1:7" ht="12" customHeight="1" x14ac:dyDescent="0.2">
      <c r="A6" s="7" t="s">
        <v>1</v>
      </c>
      <c r="B6" s="9">
        <v>59.4</v>
      </c>
      <c r="C6" s="9">
        <v>56.9</v>
      </c>
      <c r="D6" s="9">
        <v>56.75997617629541</v>
      </c>
      <c r="E6" s="9">
        <v>56.6</v>
      </c>
      <c r="F6" s="9">
        <v>57.7</v>
      </c>
      <c r="G6" s="73">
        <v>58.3</v>
      </c>
    </row>
    <row r="7" spans="1:7" ht="12" customHeight="1" x14ac:dyDescent="0.2">
      <c r="A7" s="7" t="s">
        <v>4</v>
      </c>
      <c r="B7" s="9">
        <v>39.4</v>
      </c>
      <c r="C7" s="9">
        <v>41.2</v>
      </c>
      <c r="D7" s="9">
        <v>42.167957117331746</v>
      </c>
      <c r="E7" s="9">
        <v>41</v>
      </c>
      <c r="F7" s="9">
        <v>43.6</v>
      </c>
      <c r="G7" s="73">
        <v>43.4</v>
      </c>
    </row>
    <row r="8" spans="1:7" ht="12" customHeight="1" x14ac:dyDescent="0.2">
      <c r="A8" s="7" t="s">
        <v>2</v>
      </c>
      <c r="B8" s="9">
        <v>42.2</v>
      </c>
      <c r="C8" s="9">
        <v>41.8</v>
      </c>
      <c r="D8" s="9">
        <v>36.8671828469327</v>
      </c>
      <c r="E8" s="9">
        <v>40.299999999999997</v>
      </c>
      <c r="F8" s="9">
        <v>41</v>
      </c>
      <c r="G8" s="73">
        <v>40.700000000000003</v>
      </c>
    </row>
    <row r="9" spans="1:7" ht="12" customHeight="1" x14ac:dyDescent="0.2">
      <c r="A9" s="7" t="s">
        <v>3</v>
      </c>
      <c r="B9" s="37">
        <v>41.9</v>
      </c>
      <c r="C9" s="37">
        <v>40.6</v>
      </c>
      <c r="D9" s="37">
        <v>40.619416319237637</v>
      </c>
      <c r="E9" s="9">
        <v>38.799999999999997</v>
      </c>
      <c r="F9" s="9">
        <v>41.2</v>
      </c>
      <c r="G9" s="73">
        <v>40.9</v>
      </c>
    </row>
    <row r="10" spans="1:7" ht="12" customHeight="1" x14ac:dyDescent="0.2">
      <c r="A10" s="7" t="s">
        <v>21</v>
      </c>
      <c r="B10" s="9">
        <v>37.299999999999997</v>
      </c>
      <c r="C10" s="9">
        <v>40</v>
      </c>
      <c r="D10" s="9">
        <v>36.688505062537224</v>
      </c>
      <c r="E10" s="9">
        <v>38.200000000000003</v>
      </c>
      <c r="F10" s="9">
        <v>34.6</v>
      </c>
      <c r="G10" s="73">
        <v>34</v>
      </c>
    </row>
    <row r="11" spans="1:7" x14ac:dyDescent="0.2">
      <c r="A11" s="70"/>
      <c r="B11" s="70"/>
      <c r="C11" s="71"/>
      <c r="D11" s="70"/>
    </row>
    <row r="12" spans="1:7" x14ac:dyDescent="0.2">
      <c r="A12" s="38" t="s">
        <v>42</v>
      </c>
      <c r="B12" s="70"/>
      <c r="C12" s="70"/>
      <c r="D12" s="70"/>
    </row>
    <row r="13" spans="1:7" ht="24" customHeight="1" x14ac:dyDescent="0.2">
      <c r="A13" s="72" t="s">
        <v>31</v>
      </c>
      <c r="B13" s="72"/>
      <c r="C13" s="72"/>
      <c r="D13" s="72"/>
    </row>
    <row r="14" spans="1:7" x14ac:dyDescent="0.2">
      <c r="A14" s="39" t="s">
        <v>43</v>
      </c>
      <c r="B14" s="70"/>
      <c r="C14" s="70"/>
      <c r="D14" s="70"/>
    </row>
    <row r="15" spans="1:7" x14ac:dyDescent="0.2">
      <c r="A15" s="70"/>
      <c r="B15" s="70"/>
      <c r="C15" s="70"/>
      <c r="D15" s="70"/>
    </row>
    <row r="20" spans="15:15" x14ac:dyDescent="0.2">
      <c r="O20" s="20"/>
    </row>
  </sheetData>
  <mergeCells count="1">
    <mergeCell ref="A13:D13"/>
  </mergeCells>
  <pageMargins left="0.7" right="0.7" top="0.75" bottom="0.75" header="0.3" footer="0.3"/>
  <pageSetup paperSize="9" scale="63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H49"/>
  <sheetViews>
    <sheetView showGridLines="0" topLeftCell="A12" zoomScaleNormal="100" workbookViewId="0">
      <selection activeCell="A29" sqref="A29"/>
    </sheetView>
  </sheetViews>
  <sheetFormatPr baseColWidth="10" defaultRowHeight="12.75" x14ac:dyDescent="0.2"/>
  <cols>
    <col min="1" max="1" width="41.5703125" style="11" customWidth="1"/>
    <col min="2" max="7" width="13.7109375" style="11" customWidth="1"/>
    <col min="8" max="16384" width="11.42578125" style="11"/>
  </cols>
  <sheetData>
    <row r="1" spans="1:8" ht="17.25" thickBot="1" x14ac:dyDescent="0.3">
      <c r="A1" s="65" t="str">
        <f>'4.08 Notice'!A10</f>
        <v>4.08 Les enseignements de spécialité en 1ère générale : matières</v>
      </c>
      <c r="B1" s="10"/>
      <c r="C1" s="10"/>
      <c r="D1" s="10"/>
      <c r="E1" s="10"/>
      <c r="F1" s="10"/>
    </row>
    <row r="2" spans="1:8" ht="13.5" thickTop="1" x14ac:dyDescent="0.2">
      <c r="B2" s="12"/>
      <c r="C2" s="12"/>
      <c r="D2" s="12"/>
      <c r="E2" s="13"/>
    </row>
    <row r="3" spans="1:8" ht="15" x14ac:dyDescent="0.2">
      <c r="A3" s="66" t="str">
        <f>'4.08 Notice'!A15</f>
        <v>[2] Effectifs d'élèves de première générale par enseignement de spécialité à la rentrée 2025</v>
      </c>
      <c r="B3" s="14"/>
      <c r="C3" s="14"/>
      <c r="D3" s="14"/>
      <c r="E3" s="14"/>
    </row>
    <row r="4" spans="1:8" x14ac:dyDescent="0.2">
      <c r="A4" s="15"/>
      <c r="B4" s="15"/>
      <c r="C4" s="15"/>
      <c r="D4" s="15"/>
      <c r="E4" s="15"/>
    </row>
    <row r="5" spans="1:8" ht="60" customHeight="1" x14ac:dyDescent="0.2">
      <c r="A5" s="52" t="s">
        <v>0</v>
      </c>
      <c r="B5" s="42" t="s">
        <v>25</v>
      </c>
      <c r="C5" s="43" t="s">
        <v>26</v>
      </c>
      <c r="D5" s="42" t="s">
        <v>28</v>
      </c>
      <c r="E5" s="42" t="s">
        <v>27</v>
      </c>
      <c r="F5" s="42" t="s">
        <v>29</v>
      </c>
      <c r="G5" s="42" t="s">
        <v>58</v>
      </c>
    </row>
    <row r="6" spans="1:8" x14ac:dyDescent="0.2">
      <c r="A6" s="16" t="s">
        <v>1</v>
      </c>
      <c r="B6" s="17">
        <v>1015</v>
      </c>
      <c r="C6" s="75">
        <f>+B6/1742*100</f>
        <v>58.266360505166467</v>
      </c>
      <c r="D6" s="75">
        <f>488/B6*100</f>
        <v>48.078817733990149</v>
      </c>
      <c r="E6" s="75">
        <f>527/B6*100</f>
        <v>51.921182266009858</v>
      </c>
      <c r="F6" s="75">
        <v>28.013777267508612</v>
      </c>
      <c r="G6" s="76">
        <v>57.699115044247783</v>
      </c>
      <c r="H6" s="35"/>
    </row>
    <row r="7" spans="1:8" x14ac:dyDescent="0.2">
      <c r="A7" s="16" t="s">
        <v>19</v>
      </c>
      <c r="B7" s="17">
        <v>756</v>
      </c>
      <c r="C7" s="75">
        <f>+B7/1742*100</f>
        <v>43.398392652123995</v>
      </c>
      <c r="D7" s="75">
        <f>407/B7*100</f>
        <v>53.835978835978835</v>
      </c>
      <c r="E7" s="75">
        <f>349/B7*100</f>
        <v>46.164021164021165</v>
      </c>
      <c r="F7" s="75">
        <v>23.363949483352471</v>
      </c>
      <c r="G7" s="76">
        <v>43.598820058997049</v>
      </c>
      <c r="H7" s="35"/>
    </row>
    <row r="8" spans="1:8" x14ac:dyDescent="0.2">
      <c r="A8" s="16" t="s">
        <v>2</v>
      </c>
      <c r="B8" s="17">
        <v>709</v>
      </c>
      <c r="C8" s="75">
        <f>+B8/1742*100</f>
        <v>40.700344431687711</v>
      </c>
      <c r="D8" s="75">
        <f>345/B8*100</f>
        <v>48.660084626234138</v>
      </c>
      <c r="E8" s="75">
        <f>364/B8*100</f>
        <v>51.339915373765862</v>
      </c>
      <c r="F8" s="75">
        <v>19.804822043628015</v>
      </c>
      <c r="G8" s="76">
        <v>41.002949852507378</v>
      </c>
      <c r="H8" s="35"/>
    </row>
    <row r="9" spans="1:8" x14ac:dyDescent="0.2">
      <c r="A9" s="16" t="s">
        <v>20</v>
      </c>
      <c r="B9" s="17">
        <v>712</v>
      </c>
      <c r="C9" s="75">
        <f t="shared" ref="C9:C20" si="0">+B9/1742*100</f>
        <v>40.872560275545347</v>
      </c>
      <c r="D9" s="75">
        <f>445/B9*100</f>
        <v>62.5</v>
      </c>
      <c r="E9" s="75">
        <f>267/B9*100</f>
        <v>37.5</v>
      </c>
      <c r="F9" s="75">
        <v>26.119402985074625</v>
      </c>
      <c r="G9" s="76">
        <v>41.238938053097343</v>
      </c>
      <c r="H9" s="35"/>
    </row>
    <row r="10" spans="1:8" x14ac:dyDescent="0.2">
      <c r="A10" s="16" t="s">
        <v>21</v>
      </c>
      <c r="B10" s="17">
        <v>592</v>
      </c>
      <c r="C10" s="75">
        <f t="shared" si="0"/>
        <v>33.983926521239951</v>
      </c>
      <c r="D10" s="75">
        <f>350/B10*100</f>
        <v>59.121621621621621</v>
      </c>
      <c r="E10" s="75">
        <f>242/B10*100</f>
        <v>40.878378378378379</v>
      </c>
      <c r="F10" s="75">
        <v>20.091848450057405</v>
      </c>
      <c r="G10" s="76">
        <v>34.572271386430678</v>
      </c>
      <c r="H10" s="35"/>
    </row>
    <row r="11" spans="1:8" ht="22.5" x14ac:dyDescent="0.2">
      <c r="A11" s="16" t="s">
        <v>22</v>
      </c>
      <c r="B11" s="17">
        <v>743</v>
      </c>
      <c r="C11" s="75">
        <f t="shared" si="0"/>
        <v>42.652123995407578</v>
      </c>
      <c r="D11" s="75">
        <f>439/B11*100</f>
        <v>59.084791386271874</v>
      </c>
      <c r="E11" s="75">
        <f>304/B11*100</f>
        <v>40.915208613728126</v>
      </c>
      <c r="F11" s="75">
        <v>25.200918484500573</v>
      </c>
      <c r="G11" s="76">
        <v>38.525073746312685</v>
      </c>
      <c r="H11" s="35"/>
    </row>
    <row r="12" spans="1:8" x14ac:dyDescent="0.2">
      <c r="A12" s="16" t="s">
        <v>5</v>
      </c>
      <c r="B12" s="53">
        <v>310</v>
      </c>
      <c r="C12" s="75">
        <f t="shared" si="0"/>
        <v>17.795637198622273</v>
      </c>
      <c r="D12" s="77">
        <f>263/B12*100</f>
        <v>84.838709677419359</v>
      </c>
      <c r="E12" s="77">
        <f>47/B12*100</f>
        <v>15.161290322580644</v>
      </c>
      <c r="F12" s="77">
        <v>15.097588978185994</v>
      </c>
      <c r="G12" s="76">
        <v>19.056047197640119</v>
      </c>
      <c r="H12" s="35"/>
    </row>
    <row r="13" spans="1:8" x14ac:dyDescent="0.2">
      <c r="A13" s="16" t="s">
        <v>6</v>
      </c>
      <c r="B13" s="53">
        <v>113</v>
      </c>
      <c r="C13" s="75">
        <f t="shared" si="0"/>
        <v>6.4867967853042483</v>
      </c>
      <c r="D13" s="77">
        <f>14/B13*100</f>
        <v>12.389380530973451</v>
      </c>
      <c r="E13" s="77">
        <f>99/B13*100</f>
        <v>87.610619469026545</v>
      </c>
      <c r="F13" s="77">
        <v>0.80367393800229625</v>
      </c>
      <c r="G13" s="76">
        <v>6.4896755162241888</v>
      </c>
      <c r="H13" s="35"/>
    </row>
    <row r="14" spans="1:8" x14ac:dyDescent="0.2">
      <c r="A14" s="16" t="s">
        <v>7</v>
      </c>
      <c r="B14" s="53">
        <v>74</v>
      </c>
      <c r="C14" s="75">
        <f t="shared" si="0"/>
        <v>4.2479908151549939</v>
      </c>
      <c r="D14" s="77">
        <f>12/B14*100</f>
        <v>16.216216216216218</v>
      </c>
      <c r="E14" s="77">
        <f>62/B14*100</f>
        <v>83.78378378378379</v>
      </c>
      <c r="F14" s="77">
        <v>0.68886337543053955</v>
      </c>
      <c r="G14" s="76">
        <v>4.4837758112094397</v>
      </c>
      <c r="H14" s="35"/>
    </row>
    <row r="15" spans="1:8" x14ac:dyDescent="0.2">
      <c r="A15" s="16" t="s">
        <v>8</v>
      </c>
      <c r="B15" s="53">
        <v>69</v>
      </c>
      <c r="C15" s="75">
        <f t="shared" si="0"/>
        <v>3.9609644087256028</v>
      </c>
      <c r="D15" s="77">
        <f>58/B15*100</f>
        <v>84.05797101449275</v>
      </c>
      <c r="E15" s="77">
        <f>11/B15*100</f>
        <v>15.942028985507244</v>
      </c>
      <c r="F15" s="77">
        <v>3.3295063145809412</v>
      </c>
      <c r="G15" s="76">
        <v>4.1297935103244834</v>
      </c>
      <c r="H15" s="35"/>
    </row>
    <row r="16" spans="1:8" x14ac:dyDescent="0.2">
      <c r="A16" s="16" t="s">
        <v>9</v>
      </c>
      <c r="B16" s="53">
        <v>66</v>
      </c>
      <c r="C16" s="75">
        <f t="shared" si="0"/>
        <v>3.788748564867968</v>
      </c>
      <c r="D16" s="77">
        <f>43/B16*100</f>
        <v>65.151515151515156</v>
      </c>
      <c r="E16" s="77">
        <f>23/B16*100</f>
        <v>34.848484848484851</v>
      </c>
      <c r="F16" s="77">
        <v>2.4684270952927667</v>
      </c>
      <c r="G16" s="76">
        <v>4.1887905604719764</v>
      </c>
      <c r="H16" s="35"/>
    </row>
    <row r="17" spans="1:8" x14ac:dyDescent="0.2">
      <c r="A17" s="16" t="s">
        <v>23</v>
      </c>
      <c r="B17" s="53">
        <v>41</v>
      </c>
      <c r="C17" s="75">
        <f t="shared" si="0"/>
        <v>2.3536165327210106</v>
      </c>
      <c r="D17" s="77">
        <f>14/B17*100</f>
        <v>34.146341463414636</v>
      </c>
      <c r="E17" s="77">
        <f>27/B17*100</f>
        <v>65.853658536585371</v>
      </c>
      <c r="F17" s="77">
        <v>0.80367393800229625</v>
      </c>
      <c r="G17" s="76">
        <v>2.7728613569321534</v>
      </c>
      <c r="H17" s="35"/>
    </row>
    <row r="18" spans="1:8" x14ac:dyDescent="0.2">
      <c r="A18" s="16" t="s">
        <v>10</v>
      </c>
      <c r="B18" s="53">
        <v>7</v>
      </c>
      <c r="C18" s="75">
        <f t="shared" si="0"/>
        <v>0.40183696900114813</v>
      </c>
      <c r="D18" s="77">
        <f>6/B18*100</f>
        <v>85.714285714285708</v>
      </c>
      <c r="E18" s="77">
        <f>1/B18*100</f>
        <v>14.285714285714285</v>
      </c>
      <c r="F18" s="77">
        <v>0.34443168771526977</v>
      </c>
      <c r="G18" s="76">
        <v>0.64896755162241893</v>
      </c>
      <c r="H18" s="35"/>
    </row>
    <row r="19" spans="1:8" x14ac:dyDescent="0.2">
      <c r="A19" s="16" t="s">
        <v>11</v>
      </c>
      <c r="B19" s="53">
        <v>7</v>
      </c>
      <c r="C19" s="75">
        <f t="shared" si="0"/>
        <v>0.40183696900114813</v>
      </c>
      <c r="D19" s="77">
        <f>6/B19*100</f>
        <v>85.714285714285708</v>
      </c>
      <c r="E19" s="77">
        <f>1/B19*100</f>
        <v>14.285714285714285</v>
      </c>
      <c r="F19" s="77">
        <v>0.34443168771526977</v>
      </c>
      <c r="G19" s="76">
        <v>1.0029498525073746</v>
      </c>
      <c r="H19" s="35"/>
    </row>
    <row r="20" spans="1:8" x14ac:dyDescent="0.2">
      <c r="A20" s="16" t="s">
        <v>12</v>
      </c>
      <c r="B20" s="53">
        <v>11</v>
      </c>
      <c r="C20" s="75">
        <f t="shared" si="0"/>
        <v>0.63145809414466125</v>
      </c>
      <c r="D20" s="77">
        <f>8/B20*100</f>
        <v>72.727272727272734</v>
      </c>
      <c r="E20" s="77">
        <f>3/B20*100</f>
        <v>27.27272727272727</v>
      </c>
      <c r="F20" s="77">
        <v>0.45924225028702642</v>
      </c>
      <c r="G20" s="76">
        <v>0.64896755162241893</v>
      </c>
      <c r="H20" s="35"/>
    </row>
    <row r="21" spans="1:8" x14ac:dyDescent="0.2">
      <c r="A21" s="16" t="s">
        <v>13</v>
      </c>
      <c r="B21" s="17"/>
      <c r="C21" s="18"/>
      <c r="D21" s="18"/>
      <c r="E21" s="18"/>
      <c r="F21" s="18"/>
      <c r="G21" s="74"/>
      <c r="H21" s="35"/>
    </row>
    <row r="22" spans="1:8" x14ac:dyDescent="0.2">
      <c r="A22" s="16" t="s">
        <v>14</v>
      </c>
      <c r="B22" s="17"/>
      <c r="C22" s="18"/>
      <c r="D22" s="18"/>
      <c r="E22" s="18"/>
      <c r="F22" s="18"/>
      <c r="H22" s="35"/>
    </row>
    <row r="23" spans="1:8" x14ac:dyDescent="0.2">
      <c r="A23" s="16" t="s">
        <v>15</v>
      </c>
      <c r="B23" s="17"/>
      <c r="C23" s="18"/>
      <c r="D23" s="18"/>
      <c r="E23" s="18"/>
      <c r="F23" s="18"/>
    </row>
    <row r="24" spans="1:8" x14ac:dyDescent="0.2">
      <c r="A24" s="16" t="s">
        <v>16</v>
      </c>
      <c r="B24" s="17"/>
      <c r="C24" s="18"/>
      <c r="D24" s="18"/>
      <c r="E24" s="18"/>
      <c r="F24" s="18"/>
    </row>
    <row r="25" spans="1:8" x14ac:dyDescent="0.2">
      <c r="A25" s="44" t="s">
        <v>18</v>
      </c>
      <c r="B25" s="45"/>
      <c r="C25" s="45"/>
      <c r="D25" s="46"/>
      <c r="E25" s="46"/>
      <c r="F25" s="46"/>
    </row>
    <row r="26" spans="1:8" x14ac:dyDescent="0.2">
      <c r="A26" s="44"/>
      <c r="B26" s="50"/>
      <c r="C26" s="50"/>
      <c r="D26" s="51"/>
      <c r="E26" s="51"/>
      <c r="F26" s="51"/>
    </row>
    <row r="27" spans="1:8" s="49" customFormat="1" x14ac:dyDescent="0.2">
      <c r="A27" s="1" t="s">
        <v>42</v>
      </c>
      <c r="B27" s="17"/>
      <c r="C27" s="18"/>
      <c r="D27" s="18"/>
      <c r="E27" s="47"/>
      <c r="F27" s="48"/>
    </row>
    <row r="28" spans="1:8" x14ac:dyDescent="0.2">
      <c r="A28" s="19" t="s">
        <v>17</v>
      </c>
    </row>
    <row r="29" spans="1:8" s="26" customFormat="1" ht="21" customHeight="1" x14ac:dyDescent="0.2">
      <c r="A29" s="25" t="s">
        <v>59</v>
      </c>
    </row>
    <row r="30" spans="1:8" x14ac:dyDescent="0.2">
      <c r="A30" s="20" t="s">
        <v>30</v>
      </c>
    </row>
    <row r="31" spans="1:8" x14ac:dyDescent="0.2">
      <c r="A31" s="2" t="s">
        <v>43</v>
      </c>
    </row>
    <row r="32" spans="1:8" x14ac:dyDescent="0.2">
      <c r="A32" s="16"/>
      <c r="B32" s="17"/>
      <c r="C32" s="18"/>
      <c r="D32" s="18"/>
      <c r="E32" s="18"/>
    </row>
    <row r="33" spans="1:5" x14ac:dyDescent="0.2">
      <c r="A33" s="16"/>
      <c r="B33" s="17"/>
      <c r="C33" s="18"/>
      <c r="D33" s="18"/>
      <c r="E33" s="18"/>
    </row>
    <row r="34" spans="1:5" x14ac:dyDescent="0.2">
      <c r="A34" s="16"/>
      <c r="B34" s="17"/>
      <c r="C34" s="18"/>
      <c r="D34" s="18"/>
      <c r="E34" s="18"/>
    </row>
    <row r="35" spans="1:5" x14ac:dyDescent="0.2">
      <c r="A35" s="16"/>
      <c r="B35" s="17"/>
      <c r="C35" s="18"/>
      <c r="D35" s="18"/>
      <c r="E35" s="18"/>
    </row>
    <row r="36" spans="1:5" x14ac:dyDescent="0.2">
      <c r="A36" s="21"/>
      <c r="B36" s="22"/>
      <c r="C36" s="23"/>
      <c r="D36" s="23"/>
      <c r="E36" s="23"/>
    </row>
    <row r="37" spans="1:5" x14ac:dyDescent="0.2">
      <c r="A37" s="16"/>
      <c r="B37" s="17"/>
      <c r="C37" s="18"/>
      <c r="D37" s="18"/>
      <c r="E37" s="18"/>
    </row>
    <row r="38" spans="1:5" x14ac:dyDescent="0.2">
      <c r="A38" s="16"/>
      <c r="B38" s="17"/>
      <c r="C38" s="18"/>
      <c r="D38" s="18"/>
      <c r="E38" s="18"/>
    </row>
    <row r="39" spans="1:5" x14ac:dyDescent="0.2">
      <c r="A39" s="16"/>
      <c r="B39" s="17"/>
      <c r="C39" s="18"/>
      <c r="D39" s="18"/>
      <c r="E39" s="18"/>
    </row>
    <row r="40" spans="1:5" x14ac:dyDescent="0.2">
      <c r="A40" s="16"/>
      <c r="B40" s="17"/>
      <c r="C40" s="18"/>
      <c r="D40" s="18"/>
      <c r="E40" s="18"/>
    </row>
    <row r="41" spans="1:5" x14ac:dyDescent="0.2">
      <c r="A41" s="16"/>
      <c r="B41" s="17"/>
      <c r="C41" s="18"/>
      <c r="D41" s="18"/>
      <c r="E41" s="18"/>
    </row>
    <row r="42" spans="1:5" x14ac:dyDescent="0.2">
      <c r="A42" s="16"/>
      <c r="B42" s="24"/>
      <c r="C42" s="8"/>
      <c r="D42" s="18"/>
      <c r="E42" s="18"/>
    </row>
    <row r="43" spans="1:5" x14ac:dyDescent="0.2">
      <c r="A43" s="16"/>
      <c r="B43" s="17"/>
      <c r="C43" s="18"/>
      <c r="D43" s="18"/>
      <c r="E43" s="18"/>
    </row>
    <row r="44" spans="1:5" x14ac:dyDescent="0.2">
      <c r="A44" s="16"/>
      <c r="B44" s="17"/>
      <c r="C44" s="18"/>
      <c r="D44" s="18"/>
      <c r="E44" s="18"/>
    </row>
    <row r="45" spans="1:5" x14ac:dyDescent="0.2">
      <c r="A45" s="16"/>
      <c r="B45" s="17"/>
      <c r="C45" s="18"/>
      <c r="D45" s="18"/>
      <c r="E45" s="18"/>
    </row>
    <row r="46" spans="1:5" x14ac:dyDescent="0.2">
      <c r="A46" s="16"/>
      <c r="B46" s="17"/>
      <c r="C46" s="8"/>
      <c r="D46" s="18"/>
      <c r="E46" s="18"/>
    </row>
    <row r="47" spans="1:5" x14ac:dyDescent="0.2">
      <c r="A47" s="16"/>
      <c r="B47" s="17"/>
      <c r="C47" s="18"/>
      <c r="D47" s="18"/>
      <c r="E47" s="18"/>
    </row>
    <row r="48" spans="1:5" x14ac:dyDescent="0.2">
      <c r="A48" s="16"/>
      <c r="B48" s="17"/>
      <c r="C48" s="18"/>
      <c r="D48" s="18"/>
      <c r="E48" s="18"/>
    </row>
    <row r="49" spans="1:5" x14ac:dyDescent="0.2">
      <c r="A49" s="16"/>
      <c r="B49" s="17"/>
      <c r="C49" s="18"/>
      <c r="D49" s="18"/>
      <c r="E49" s="18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1890770-D9AE-4CE0-B158-12DC87A1238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4.08 Notice</vt:lpstr>
      <vt:lpstr>4.08 Graphique 1</vt:lpstr>
      <vt:lpstr>4.08 Tableau 2</vt:lpstr>
    </vt:vector>
  </TitlesOfParts>
  <Company>DEPP-MENJ - Ministère de l'Education nationale et de la Jeunesse - Direction de l'évaluation,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2022 ; Repères et références statistiques 2022 ;4.12</dc:title>
  <dc:creator>DEPP-MENJ - Ministère de l'Education nationale et de la Jeunesse;Direction de l'évaluation de la prospective et de la performance</dc:creator>
  <cp:lastModifiedBy>Santa Susini</cp:lastModifiedBy>
  <cp:lastPrinted>2024-11-25T15:07:57Z</cp:lastPrinted>
  <dcterms:created xsi:type="dcterms:W3CDTF">2011-03-01T15:48:32Z</dcterms:created>
  <dcterms:modified xsi:type="dcterms:W3CDTF">2025-11-20T15:06:17Z</dcterms:modified>
  <cp:contentStatus>Publié</cp:contentStatus>
</cp:coreProperties>
</file>