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.manac-h\Nextcloud5\Stats corses\2023\VU\"/>
    </mc:Choice>
  </mc:AlternateContent>
  <xr:revisionPtr revIDLastSave="0" documentId="13_ncr:1_{DFAFEFDE-6940-4163-A7A0-7902ECA17647}" xr6:coauthVersionLast="36" xr6:coauthVersionMax="36" xr10:uidLastSave="{00000000-0000-0000-0000-000000000000}"/>
  <bookViews>
    <workbookView xWindow="0" yWindow="0" windowWidth="25200" windowHeight="9225" xr2:uid="{00000000-000D-0000-FFFF-FFFF00000000}"/>
  </bookViews>
  <sheets>
    <sheet name="6.02 Notice" sheetId="11" r:id="rId1"/>
    <sheet name="6.02 Graphique 1" sheetId="10" r:id="rId2"/>
    <sheet name="6.02 Tableau 2" sheetId="5" r:id="rId3"/>
  </sheets>
  <calcPr calcId="191029"/>
</workbook>
</file>

<file path=xl/calcChain.xml><?xml version="1.0" encoding="utf-8"?>
<calcChain xmlns="http://schemas.openxmlformats.org/spreadsheetml/2006/main">
  <c r="B14" i="5" l="1"/>
  <c r="A3" i="10" l="1"/>
  <c r="A1" i="10"/>
  <c r="E24" i="5" l="1"/>
  <c r="G24" i="5" l="1"/>
  <c r="H24" i="5"/>
  <c r="F23" i="5"/>
  <c r="F18" i="5"/>
  <c r="F14" i="5"/>
  <c r="F20" i="5" l="1"/>
  <c r="F25" i="5" s="1"/>
  <c r="H9" i="10"/>
  <c r="A3" i="5" l="1"/>
  <c r="E15" i="5" l="1"/>
  <c r="G15" i="5" l="1"/>
  <c r="H15" i="5"/>
  <c r="E22" i="5"/>
  <c r="E21" i="5"/>
  <c r="E19" i="5"/>
  <c r="E16" i="5"/>
  <c r="E17" i="5"/>
  <c r="E11" i="5"/>
  <c r="E12" i="5"/>
  <c r="H12" i="5" s="1"/>
  <c r="E13" i="5"/>
  <c r="E10" i="5"/>
  <c r="E8" i="5"/>
  <c r="H8" i="5" s="1"/>
  <c r="E7" i="5"/>
  <c r="H7" i="5" s="1"/>
  <c r="C23" i="5"/>
  <c r="D23" i="5"/>
  <c r="C18" i="5"/>
  <c r="D18" i="5"/>
  <c r="C14" i="5"/>
  <c r="D14" i="5"/>
  <c r="C9" i="5"/>
  <c r="D9" i="5"/>
  <c r="B23" i="5"/>
  <c r="B18" i="5"/>
  <c r="B9" i="5"/>
  <c r="C9" i="10"/>
  <c r="D9" i="10"/>
  <c r="E9" i="10"/>
  <c r="F9" i="10"/>
  <c r="G9" i="10"/>
  <c r="B9" i="10"/>
  <c r="H10" i="5" l="1"/>
  <c r="G10" i="5"/>
  <c r="G17" i="5"/>
  <c r="H17" i="5"/>
  <c r="G19" i="5"/>
  <c r="H19" i="5"/>
  <c r="G16" i="5"/>
  <c r="H16" i="5"/>
  <c r="H22" i="5"/>
  <c r="G22" i="5"/>
  <c r="H11" i="5"/>
  <c r="G11" i="5"/>
  <c r="G13" i="5"/>
  <c r="H13" i="5"/>
  <c r="G21" i="5"/>
  <c r="H21" i="5"/>
  <c r="E23" i="5"/>
  <c r="H23" i="5" s="1"/>
  <c r="G12" i="5"/>
  <c r="E14" i="5"/>
  <c r="E9" i="5"/>
  <c r="G8" i="5"/>
  <c r="G7" i="5"/>
  <c r="B20" i="5"/>
  <c r="B25" i="5" s="1"/>
  <c r="E18" i="5"/>
  <c r="D20" i="5"/>
  <c r="D25" i="5" s="1"/>
  <c r="D27" i="5" s="1"/>
  <c r="C20" i="5"/>
  <c r="C25" i="5" s="1"/>
  <c r="C27" i="5" s="1"/>
  <c r="G18" i="5" l="1"/>
  <c r="H18" i="5"/>
  <c r="G9" i="5"/>
  <c r="H9" i="5"/>
  <c r="G14" i="5"/>
  <c r="H14" i="5"/>
  <c r="G23" i="5"/>
  <c r="B27" i="5"/>
  <c r="E20" i="5"/>
  <c r="E25" i="5" l="1"/>
  <c r="C26" i="5" s="1"/>
  <c r="H20" i="5"/>
  <c r="G20" i="5"/>
  <c r="D26" i="5"/>
  <c r="H25" i="5" l="1"/>
  <c r="G25" i="5"/>
  <c r="B26" i="5"/>
  <c r="E26" i="5" s="1"/>
</calcChain>
</file>

<file path=xl/sharedStrings.xml><?xml version="1.0" encoding="utf-8"?>
<sst xmlns="http://schemas.openxmlformats.org/spreadsheetml/2006/main" count="72" uniqueCount="62">
  <si>
    <t>Cursus licence</t>
  </si>
  <si>
    <t>Cursus master</t>
  </si>
  <si>
    <t>Cursus Doctorat</t>
  </si>
  <si>
    <t>Ensemble</t>
  </si>
  <si>
    <t>Effectifs</t>
  </si>
  <si>
    <t>Droit sciences politiques</t>
  </si>
  <si>
    <t>Sciences économiques, gestion</t>
  </si>
  <si>
    <t>Total économie, AES</t>
  </si>
  <si>
    <t>Arts, lettres, sciences du langage</t>
  </si>
  <si>
    <t>Langues</t>
  </si>
  <si>
    <t>Total arts, lettres, langues, SHS</t>
  </si>
  <si>
    <t>Sciences fondamentales et application</t>
  </si>
  <si>
    <t>Sciences de la nature et de la vie</t>
  </si>
  <si>
    <t>Total sciences</t>
  </si>
  <si>
    <t>Total disciplines générales</t>
  </si>
  <si>
    <t>Médecine-odontologie</t>
  </si>
  <si>
    <t>Total disciplines de santé</t>
  </si>
  <si>
    <t>Répartition en %</t>
  </si>
  <si>
    <t>Variation annuelle (en %)</t>
  </si>
  <si>
    <t>Part des femmes (en %)</t>
  </si>
  <si>
    <t>Plurilettres, langues, sciences humaines</t>
  </si>
  <si>
    <t>Plurisciences</t>
  </si>
  <si>
    <t>Staps</t>
  </si>
  <si>
    <t>Plurisanté</t>
  </si>
  <si>
    <t>Part des femmes en %</t>
  </si>
  <si>
    <t>2016-17</t>
  </si>
  <si>
    <t>2017-18</t>
  </si>
  <si>
    <t>2018-19</t>
  </si>
  <si>
    <t>Cursus doctorat</t>
  </si>
  <si>
    <t>2019-20</t>
  </si>
  <si>
    <t>2020-21</t>
  </si>
  <si>
    <t>2021-22</t>
  </si>
  <si>
    <t>Source : SIES-MESR / Système d’information SISE.</t>
  </si>
  <si>
    <t>Sommaire</t>
  </si>
  <si>
    <t>Précisions</t>
  </si>
  <si>
    <t>Pour en savoir plus</t>
  </si>
  <si>
    <r>
      <t>- Note d’Information</t>
    </r>
    <r>
      <rPr>
        <i/>
        <sz val="8"/>
        <color rgb="FF000000"/>
        <rFont val="Arial"/>
        <family val="2"/>
      </rPr>
      <t xml:space="preserve"> du</t>
    </r>
    <r>
      <rPr>
        <i/>
        <sz val="8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SIES </t>
    </r>
    <r>
      <rPr>
        <sz val="8"/>
        <rFont val="Arial"/>
        <family val="2"/>
      </rPr>
      <t>: 21.12.</t>
    </r>
  </si>
  <si>
    <r>
      <t xml:space="preserve">- Notes </t>
    </r>
    <r>
      <rPr>
        <i/>
        <sz val="8"/>
        <color rgb="FF000000"/>
        <rFont val="Arial"/>
        <family val="2"/>
      </rPr>
      <t>flash du SIES</t>
    </r>
    <r>
      <rPr>
        <sz val="8"/>
        <rFont val="Arial"/>
        <family val="2"/>
      </rPr>
      <t> : 22.14 ; 22.13 ; 22.12.</t>
    </r>
  </si>
  <si>
    <t>Source</t>
  </si>
  <si>
    <t>SIES-MESR, Système d’information SISE.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</si>
  <si>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</si>
  <si>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</si>
  <si>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Résultat non significatif (n.s.)ou valeur inférieure à 0,05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</si>
  <si>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Absence d’effectif ou pas d’effectif possible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</si>
  <si>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</si>
  <si>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</si>
  <si>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Actualisé le</t>
  </si>
  <si>
    <t>Repères statistiques corses</t>
  </si>
  <si>
    <t>Publication annuelle de la division de la prospective et des statistiques académiques (DPSA) de l'Académie de Corse.</t>
  </si>
  <si>
    <t>https://www.ac-corse.fr/l-academie-en-chiffres-123583</t>
  </si>
  <si>
    <t>Champ : Région corse</t>
  </si>
  <si>
    <t>6.02 Les étudiants des universités</t>
  </si>
  <si>
    <t>Champ : Région Corse</t>
  </si>
  <si>
    <t>[1] Effectifs des universités par cursus et par année universitaire, périmètre historique, hors inscriptions simultanées université-CPGE</t>
  </si>
  <si>
    <t>Sciences humaines et sociales (SHS)</t>
  </si>
  <si>
    <t>[2] Répartition des effectifs des universités françaises selon le cursus et la discipline en 2022-2023</t>
  </si>
  <si>
    <t>RERS 2023, SISE</t>
  </si>
  <si>
    <t>Interdisciplinaire</t>
  </si>
  <si>
    <t>2022-2023</t>
  </si>
  <si>
    <r>
      <t>Population concernée</t>
    </r>
    <r>
      <rPr>
        <sz val="8"/>
        <color rgb="FF000000"/>
        <rFont val="Arial"/>
        <family val="2"/>
      </rPr>
      <t xml:space="preserve"> - Étudiants inscrits à l’université. Les inscriptions comptabilisées excluent les inscriptions simultanées à l’université et en CPGE, rendues obligatoires par la loi en 2013.</t>
    </r>
  </si>
  <si>
    <t>Rappel            2021-2022</t>
  </si>
  <si>
    <t>DPSA, RSC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</si>
</sst>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[$-F800]dddd\,\ mmmm\ dd\,\ yyyy"/>
  </numFmts>
  <fonts count="41" x14ac:knownFonts="1">
    <font>
      <sz val="11"/>
      <color theme="1"/>
      <name val="Calibri Light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 Light"/>
      <family val="2"/>
    </font>
    <font>
      <sz val="11"/>
      <color theme="0"/>
      <name val="Calibri Light"/>
      <family val="2"/>
    </font>
    <font>
      <sz val="11"/>
      <color rgb="FFFF0000"/>
      <name val="Calibri Light"/>
      <family val="2"/>
    </font>
    <font>
      <b/>
      <sz val="11"/>
      <color rgb="FFFA7D00"/>
      <name val="Calibri Light"/>
      <family val="2"/>
    </font>
    <font>
      <sz val="11"/>
      <color rgb="FFFA7D00"/>
      <name val="Calibri Light"/>
      <family val="2"/>
    </font>
    <font>
      <sz val="11"/>
      <color rgb="FF3F3F76"/>
      <name val="Calibri Light"/>
      <family val="2"/>
    </font>
    <font>
      <sz val="11"/>
      <color rgb="FF9C0006"/>
      <name val="Calibri Light"/>
      <family val="2"/>
    </font>
    <font>
      <u/>
      <sz val="11"/>
      <color rgb="FF0000FF"/>
      <name val="Calibri Light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rgb="FF800080"/>
      <name val="Calibri Light"/>
      <family val="2"/>
    </font>
    <font>
      <sz val="11"/>
      <color rgb="FF9C6500"/>
      <name val="Calibri Light"/>
      <family val="2"/>
    </font>
    <font>
      <sz val="11"/>
      <color theme="1"/>
      <name val="Calibri"/>
      <family val="2"/>
      <scheme val="minor"/>
    </font>
    <font>
      <sz val="11"/>
      <color rgb="FF006100"/>
      <name val="Calibri Light"/>
      <family val="2"/>
    </font>
    <font>
      <b/>
      <sz val="11"/>
      <color rgb="FF3F3F3F"/>
      <name val="Calibri Light"/>
      <family val="2"/>
    </font>
    <font>
      <i/>
      <sz val="11"/>
      <color rgb="FF7F7F7F"/>
      <name val="Calibri Light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 Light"/>
      <family val="2"/>
    </font>
    <font>
      <b/>
      <sz val="13"/>
      <color theme="3"/>
      <name val="Calibri Light"/>
      <family val="2"/>
    </font>
    <font>
      <b/>
      <sz val="11"/>
      <color theme="3"/>
      <name val="Calibri Light"/>
      <family val="2"/>
    </font>
    <font>
      <b/>
      <sz val="11"/>
      <color theme="1"/>
      <name val="Calibri Light"/>
      <family val="2"/>
    </font>
    <font>
      <b/>
      <sz val="11"/>
      <color theme="0"/>
      <name val="Calibri Light"/>
      <family val="2"/>
    </font>
    <font>
      <b/>
      <sz val="8"/>
      <color rgb="FF0000FF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13"/>
      <color theme="3"/>
      <name val="Arial"/>
      <family val="2"/>
    </font>
    <font>
      <b/>
      <sz val="10"/>
      <name val="Arial"/>
      <family val="2"/>
    </font>
    <font>
      <b/>
      <sz val="11"/>
      <color theme="3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5"/>
      <color theme="3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6" borderId="4" applyNumberFormat="0" applyAlignment="0" applyProtection="0"/>
    <xf numFmtId="0" fontId="11" fillId="0" borderId="5" applyNumberFormat="0" applyFill="0" applyAlignment="0" applyProtection="0"/>
    <xf numFmtId="0" fontId="12" fillId="27" borderId="4" applyNumberFormat="0" applyAlignment="0" applyProtection="0"/>
    <xf numFmtId="0" fontId="1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3" fillId="0" borderId="0"/>
    <xf numFmtId="0" fontId="5" fillId="0" borderId="0"/>
    <xf numFmtId="0" fontId="3" fillId="0" borderId="0"/>
    <xf numFmtId="0" fontId="19" fillId="0" borderId="0"/>
    <xf numFmtId="0" fontId="3" fillId="0" borderId="0"/>
    <xf numFmtId="0" fontId="20" fillId="30" borderId="0" applyNumberFormat="0" applyBorder="0" applyAlignment="0" applyProtection="0"/>
    <xf numFmtId="0" fontId="21" fillId="2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31" borderId="11" applyNumberFormat="0" applyAlignment="0" applyProtection="0"/>
    <xf numFmtId="0" fontId="3" fillId="0" borderId="0"/>
    <xf numFmtId="0" fontId="3" fillId="0" borderId="0"/>
  </cellStyleXfs>
  <cellXfs count="82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31" fillId="0" borderId="0" xfId="51" applyFont="1"/>
    <xf numFmtId="0" fontId="31" fillId="0" borderId="0" xfId="36" applyFont="1"/>
    <xf numFmtId="0" fontId="3" fillId="0" borderId="0" xfId="36" applyFont="1"/>
    <xf numFmtId="0" fontId="4" fillId="0" borderId="0" xfId="36" applyFont="1" applyAlignment="1">
      <alignment wrapText="1"/>
    </xf>
    <xf numFmtId="0" fontId="32" fillId="0" borderId="0" xfId="36" applyFont="1" applyAlignment="1">
      <alignment horizontal="justify" vertical="center" wrapText="1"/>
    </xf>
    <xf numFmtId="0" fontId="30" fillId="0" borderId="0" xfId="36" applyFont="1" applyAlignment="1">
      <alignment vertical="center" wrapText="1"/>
    </xf>
    <xf numFmtId="0" fontId="1" fillId="0" borderId="0" xfId="36" applyFont="1" applyAlignment="1">
      <alignment wrapText="1"/>
    </xf>
    <xf numFmtId="0" fontId="1" fillId="0" borderId="0" xfId="36" applyFont="1"/>
    <xf numFmtId="166" fontId="31" fillId="0" borderId="0" xfId="52" applyNumberFormat="1" applyFont="1" applyAlignment="1">
      <alignment horizontal="right" wrapText="1"/>
    </xf>
    <xf numFmtId="14" fontId="31" fillId="0" borderId="0" xfId="52" applyNumberFormat="1" applyFont="1" applyAlignment="1">
      <alignment horizontal="right" wrapText="1"/>
    </xf>
    <xf numFmtId="0" fontId="3" fillId="0" borderId="0" xfId="51" applyFont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165" fontId="29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 wrapText="1"/>
    </xf>
    <xf numFmtId="165" fontId="1" fillId="0" borderId="0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/>
    </xf>
    <xf numFmtId="165" fontId="1" fillId="0" borderId="0" xfId="0" quotePrefix="1" applyNumberFormat="1" applyFont="1" applyBorder="1" applyAlignment="1">
      <alignment horizontal="right" vertical="center" wrapText="1"/>
    </xf>
    <xf numFmtId="1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3" fontId="1" fillId="0" borderId="0" xfId="0" applyNumberFormat="1" applyFont="1"/>
    <xf numFmtId="3" fontId="2" fillId="0" borderId="0" xfId="0" applyNumberFormat="1" applyFont="1"/>
    <xf numFmtId="164" fontId="1" fillId="0" borderId="0" xfId="0" quotePrefix="1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5" fillId="0" borderId="8" xfId="46" applyFont="1" applyAlignment="1">
      <alignment vertical="center" wrapText="1"/>
    </xf>
    <xf numFmtId="0" fontId="36" fillId="0" borderId="0" xfId="36" applyFont="1" applyFill="1" applyAlignment="1">
      <alignment vertical="center" wrapText="1"/>
    </xf>
    <xf numFmtId="0" fontId="36" fillId="0" borderId="0" xfId="36" applyFont="1" applyFill="1" applyAlignment="1">
      <alignment vertical="center"/>
    </xf>
    <xf numFmtId="0" fontId="36" fillId="0" borderId="0" xfId="36" applyFont="1" applyAlignment="1">
      <alignment horizontal="justify" vertical="center" wrapText="1"/>
    </xf>
    <xf numFmtId="0" fontId="36" fillId="0" borderId="0" xfId="36" applyFont="1" applyAlignment="1">
      <alignment vertical="center" wrapText="1"/>
    </xf>
    <xf numFmtId="0" fontId="1" fillId="0" borderId="0" xfId="36" applyFont="1" applyAlignment="1">
      <alignment vertical="center" wrapText="1"/>
    </xf>
    <xf numFmtId="0" fontId="2" fillId="0" borderId="0" xfId="36" applyFont="1" applyAlignment="1">
      <alignment wrapText="1"/>
    </xf>
    <xf numFmtId="0" fontId="35" fillId="0" borderId="8" xfId="46" applyFont="1" applyAlignment="1">
      <alignment vertical="center"/>
    </xf>
    <xf numFmtId="0" fontId="37" fillId="0" borderId="0" xfId="47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vertical="center"/>
    </xf>
    <xf numFmtId="3" fontId="38" fillId="0" borderId="0" xfId="0" applyNumberFormat="1" applyFont="1" applyAlignment="1">
      <alignment vertical="center"/>
    </xf>
    <xf numFmtId="0" fontId="38" fillId="0" borderId="0" xfId="0" applyFont="1" applyFill="1" applyAlignment="1">
      <alignment vertical="center"/>
    </xf>
    <xf numFmtId="3" fontId="38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8" fillId="0" borderId="0" xfId="0" applyFont="1" applyBorder="1" applyAlignment="1">
      <alignment vertical="center"/>
    </xf>
    <xf numFmtId="164" fontId="38" fillId="0" borderId="0" xfId="0" applyNumberFormat="1" applyFont="1" applyAlignment="1">
      <alignment vertical="center"/>
    </xf>
    <xf numFmtId="0" fontId="38" fillId="0" borderId="0" xfId="0" applyFont="1" applyAlignment="1">
      <alignment horizontal="left" vertical="center"/>
    </xf>
    <xf numFmtId="0" fontId="3" fillId="0" borderId="0" xfId="37" applyFont="1"/>
    <xf numFmtId="0" fontId="38" fillId="0" borderId="0" xfId="0" applyFont="1"/>
    <xf numFmtId="0" fontId="40" fillId="0" borderId="7" xfId="45" applyFont="1"/>
    <xf numFmtId="0" fontId="3" fillId="0" borderId="0" xfId="52" applyFont="1"/>
    <xf numFmtId="0" fontId="6" fillId="0" borderId="0" xfId="31" applyFont="1" applyAlignment="1" applyProtection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 wrapText="1"/>
    </xf>
    <xf numFmtId="165" fontId="2" fillId="0" borderId="0" xfId="0" quotePrefix="1" applyNumberFormat="1" applyFont="1" applyBorder="1" applyAlignment="1">
      <alignment horizontal="right" vertical="center" wrapText="1"/>
    </xf>
    <xf numFmtId="165" fontId="2" fillId="0" borderId="0" xfId="0" quotePrefix="1" applyNumberFormat="1" applyFont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</cellXfs>
  <cellStyles count="5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Lien hypertexte" xfId="30" builtinId="8" customBuiltin="1"/>
    <cellStyle name="Lien hypertexte 2" xfId="31" xr:uid="{00000000-0005-0000-0000-00001E000000}"/>
    <cellStyle name="Lien hypertexte 3" xfId="32" xr:uid="{00000000-0005-0000-0000-00001F000000}"/>
    <cellStyle name="Lien hypertexte 4" xfId="33" xr:uid="{00000000-0005-0000-0000-000020000000}"/>
    <cellStyle name="Lien hypertexte visité" xfId="34" builtinId="9" customBuiltin="1"/>
    <cellStyle name="Neutre" xfId="35" builtinId="28" customBuiltin="1"/>
    <cellStyle name="Normal" xfId="0" builtinId="0"/>
    <cellStyle name="Normal 2" xfId="36" xr:uid="{00000000-0005-0000-0000-000024000000}"/>
    <cellStyle name="Normal 2 2" xfId="52" xr:uid="{00000000-0005-0000-0000-000025000000}"/>
    <cellStyle name="Normal 2_TC_A1" xfId="51" xr:uid="{00000000-0005-0000-0000-000026000000}"/>
    <cellStyle name="Normal 3" xfId="37" xr:uid="{00000000-0005-0000-0000-000027000000}"/>
    <cellStyle name="Normal 3 2" xfId="38" xr:uid="{00000000-0005-0000-0000-000028000000}"/>
    <cellStyle name="Normal 4" xfId="39" xr:uid="{00000000-0005-0000-0000-000029000000}"/>
    <cellStyle name="Normal 5" xfId="40" xr:uid="{00000000-0005-0000-0000-00002A000000}"/>
    <cellStyle name="Satisfaisant" xfId="41" builtinId="26" customBuiltin="1"/>
    <cellStyle name="Sortie" xfId="42" builtinId="21" customBuiltin="1"/>
    <cellStyle name="Texte explicatif" xfId="43" builtinId="53" customBuiltin="1"/>
    <cellStyle name="Titre" xfId="44" builtinId="15" customBuiltin="1"/>
    <cellStyle name="Titre 1" xfId="45" builtinId="16" customBuiltin="1"/>
    <cellStyle name="Titre 2" xfId="46" builtinId="17" customBuiltin="1"/>
    <cellStyle name="Titre 3" xfId="47" builtinId="18" customBuiltin="1"/>
    <cellStyle name="Titre 4" xfId="48" builtinId="19" customBuiltin="1"/>
    <cellStyle name="Total" xfId="49" builtinId="25" customBuiltin="1"/>
    <cellStyle name="Vérification" xfId="50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'6.02 Graphique 1'!$A$3</c:f>
          <c:strCache>
            <c:ptCount val="1"/>
            <c:pt idx="0">
              <c:v>[1] Effectifs des universités par cursus et par année universitaire, périmètre historique, hors inscriptions simultanées université-CPGE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0164473894037595E-2"/>
          <c:y val="0.14022396344711191"/>
          <c:w val="0.93338816179889617"/>
          <c:h val="0.78528155863157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'6.02 Graphique 1'!$A$6</c:f>
              <c:strCache>
                <c:ptCount val="1"/>
                <c:pt idx="0">
                  <c:v>Cursus licence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'6.02 Graphique 1'!$B$5:$H$5</c:f>
              <c:strCache>
                <c:ptCount val="7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  <c:pt idx="5">
                  <c:v>2021-22</c:v>
                </c:pt>
                <c:pt idx="6">
                  <c:v>2022-2023</c:v>
                </c:pt>
              </c:strCache>
            </c:strRef>
          </c:cat>
          <c:val>
            <c:numRef>
              <c:f>'6.02 Graphique 1'!$B$6:$H$6</c:f>
              <c:numCache>
                <c:formatCode>#,##0</c:formatCode>
                <c:ptCount val="7"/>
                <c:pt idx="0">
                  <c:v>2974</c:v>
                </c:pt>
                <c:pt idx="1">
                  <c:v>3101</c:v>
                </c:pt>
                <c:pt idx="2">
                  <c:v>3104</c:v>
                </c:pt>
                <c:pt idx="3">
                  <c:v>3455</c:v>
                </c:pt>
                <c:pt idx="4">
                  <c:v>3595</c:v>
                </c:pt>
                <c:pt idx="5">
                  <c:v>3677</c:v>
                </c:pt>
                <c:pt idx="6">
                  <c:v>3396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9-4E57-BA68-C317E8F77035}"/>
            </c:ext>
          </c:extLst>
        </c:ser>
        <c:ser>
          <c:idx val="1"/>
          <c:order val="1"/>
          <c:tx>
            <c:strRef>
              <c:f>'6.02 Graphique 1'!$A$7</c:f>
              <c:strCache>
                <c:ptCount val="1"/>
                <c:pt idx="0">
                  <c:v>Cursus master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8.844665561083431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7D-400A-95F9-763CB4633ABA}"/>
                </c:ext>
              </c:extLst>
            </c:dLbl>
            <c:dLbl>
              <c:idx val="2"/>
              <c:layout>
                <c:manualLayout>
                  <c:x val="6.633499170812603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7D-400A-95F9-763CB4633ABA}"/>
                </c:ext>
              </c:extLst>
            </c:dLbl>
            <c:dLbl>
              <c:idx val="3"/>
              <c:layout>
                <c:manualLayout>
                  <c:x val="6.6334991708125223E-3"/>
                  <c:y val="-1.1953135483324394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7D-400A-95F9-763CB4633ABA}"/>
                </c:ext>
              </c:extLst>
            </c:dLbl>
            <c:dLbl>
              <c:idx val="4"/>
              <c:layout>
                <c:manualLayout>
                  <c:x val="6.6334991708124416E-3"/>
                  <c:y val="-1.1953135483324394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7D-400A-95F9-763CB4633ABA}"/>
                </c:ext>
              </c:extLst>
            </c:dLbl>
            <c:dLbl>
              <c:idx val="5"/>
              <c:layout>
                <c:manualLayout>
                  <c:x val="6.633499170812603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7D-400A-95F9-763CB4633ABA}"/>
                </c:ext>
              </c:extLst>
            </c:dLbl>
            <c:dLbl>
              <c:idx val="6"/>
              <c:layout>
                <c:manualLayout>
                  <c:x val="8.3333333333333332E-3"/>
                  <c:y val="-3.25998370008149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A1-46BC-AA24-C73F0AD6C3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'6.02 Graphique 1'!$B$5:$H$5</c:f>
              <c:strCache>
                <c:ptCount val="7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  <c:pt idx="5">
                  <c:v>2021-22</c:v>
                </c:pt>
                <c:pt idx="6">
                  <c:v>2022-2023</c:v>
                </c:pt>
              </c:strCache>
            </c:strRef>
          </c:cat>
          <c:val>
            <c:numRef>
              <c:f>'6.02 Graphique 1'!$B$7:$H$7</c:f>
              <c:numCache>
                <c:formatCode>#,##0</c:formatCode>
                <c:ptCount val="7"/>
                <c:pt idx="0">
                  <c:v>960</c:v>
                </c:pt>
                <c:pt idx="1">
                  <c:v>1014</c:v>
                </c:pt>
                <c:pt idx="2">
                  <c:v>1057</c:v>
                </c:pt>
                <c:pt idx="3">
                  <c:v>1184</c:v>
                </c:pt>
                <c:pt idx="4">
                  <c:v>1148</c:v>
                </c:pt>
                <c:pt idx="5">
                  <c:v>1127</c:v>
                </c:pt>
                <c:pt idx="6">
                  <c:v>1047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99-4E57-BA68-C317E8F77035}"/>
            </c:ext>
          </c:extLst>
        </c:ser>
        <c:ser>
          <c:idx val="2"/>
          <c:order val="2"/>
          <c:tx>
            <c:strRef>
              <c:f>'6.02 Graphique 1'!$A$8</c:f>
              <c:strCache>
                <c:ptCount val="1"/>
                <c:pt idx="0">
                  <c:v>Cursus doctorat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'6.02 Graphique 1'!$B$5:$H$5</c:f>
              <c:strCache>
                <c:ptCount val="7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  <c:pt idx="5">
                  <c:v>2021-22</c:v>
                </c:pt>
                <c:pt idx="6">
                  <c:v>2022-2023</c:v>
                </c:pt>
              </c:strCache>
            </c:strRef>
          </c:cat>
          <c:val>
            <c:numRef>
              <c:f>'6.02 Graphique 1'!$B$8:$H$8</c:f>
              <c:numCache>
                <c:formatCode>#,##0</c:formatCode>
                <c:ptCount val="7"/>
                <c:pt idx="0">
                  <c:v>135</c:v>
                </c:pt>
                <c:pt idx="1">
                  <c:v>104</c:v>
                </c:pt>
                <c:pt idx="2">
                  <c:v>98</c:v>
                </c:pt>
                <c:pt idx="3">
                  <c:v>93</c:v>
                </c:pt>
                <c:pt idx="4">
                  <c:v>88</c:v>
                </c:pt>
                <c:pt idx="5">
                  <c:v>94</c:v>
                </c:pt>
                <c:pt idx="6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99-4E57-BA68-C317E8F77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212512"/>
        <c:axId val="1"/>
      </c:barChart>
      <c:catAx>
        <c:axId val="36721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0"/>
          <c:min val="0"/>
        </c:scaling>
        <c:delete val="1"/>
        <c:axPos val="l"/>
        <c:numFmt formatCode="#,##0" sourceLinked="1"/>
        <c:majorTickMark val="out"/>
        <c:minorTickMark val="none"/>
        <c:tickLblPos val="nextTo"/>
        <c:crossAx val="3672125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57150</xdr:rowOff>
    </xdr:from>
    <xdr:to>
      <xdr:col>7</xdr:col>
      <xdr:colOff>133350</xdr:colOff>
      <xdr:row>33</xdr:row>
      <xdr:rowOff>142875</xdr:rowOff>
    </xdr:to>
    <xdr:graphicFrame macro="">
      <xdr:nvGraphicFramePr>
        <xdr:cNvPr id="2181" name="Graphique 1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0.90849</cdr:x>
      <cdr:y>0.70418</cdr:y>
    </cdr:from>
    <cdr:to>
      <cdr:x>0.91146</cdr:x>
      <cdr:y>0.70683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858251" y="280511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0.94623</cdr:x>
      <cdr:y>0.93073</cdr:y>
    </cdr:from>
    <cdr:to>
      <cdr:x>0.94722</cdr:x>
      <cdr:y>0.93193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9210675" y="2786063"/>
          <a:ext cx="590549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© SIES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-corse.fr/l-academie-en-chiffres-12358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9"/>
  <dimension ref="A1:A40"/>
  <sheetViews>
    <sheetView showGridLines="0" tabSelected="1" zoomScaleNormal="100" zoomScaleSheetLayoutView="110" workbookViewId="0">
      <selection activeCell="A4" sqref="A4"/>
    </sheetView>
  </sheetViews>
  <sheetFormatPr baseColWidth="10" defaultRowHeight="12.75" x14ac:dyDescent="0.2"/>
  <cols>
    <col min="1" max="1" width="79.375" style="5" customWidth="1"/>
    <col min="2" max="16384" width="11" style="5"/>
  </cols>
  <sheetData>
    <row r="1" spans="1:1" x14ac:dyDescent="0.2">
      <c r="A1" s="3" t="s">
        <v>61</v>
      </c>
    </row>
    <row r="2" spans="1:1" x14ac:dyDescent="0.2">
      <c r="A2" s="11" t="s">
        <v>46</v>
      </c>
    </row>
    <row r="3" spans="1:1" x14ac:dyDescent="0.2">
      <c r="A3" s="12">
        <v>45303</v>
      </c>
    </row>
    <row r="4" spans="1:1" ht="20.25" thickBot="1" x14ac:dyDescent="0.35">
      <c r="A4" s="63" t="s">
        <v>47</v>
      </c>
    </row>
    <row r="5" spans="1:1" ht="13.5" thickTop="1" x14ac:dyDescent="0.2">
      <c r="A5" s="64"/>
    </row>
    <row r="6" spans="1:1" ht="25.5" x14ac:dyDescent="0.2">
      <c r="A6" s="13" t="s">
        <v>48</v>
      </c>
    </row>
    <row r="7" spans="1:1" ht="63" customHeight="1" x14ac:dyDescent="0.2">
      <c r="A7" s="65" t="s">
        <v>49</v>
      </c>
    </row>
    <row r="10" spans="1:1" ht="17.25" thickBot="1" x14ac:dyDescent="0.25">
      <c r="A10" s="43" t="s">
        <v>51</v>
      </c>
    </row>
    <row r="11" spans="1:1" ht="13.5" thickTop="1" x14ac:dyDescent="0.2">
      <c r="A11" s="4"/>
    </row>
    <row r="12" spans="1:1" x14ac:dyDescent="0.2">
      <c r="A12" s="4"/>
    </row>
    <row r="13" spans="1:1" x14ac:dyDescent="0.2">
      <c r="A13" s="4"/>
    </row>
    <row r="15" spans="1:1" x14ac:dyDescent="0.2">
      <c r="A15" s="44" t="s">
        <v>33</v>
      </c>
    </row>
    <row r="16" spans="1:1" ht="22.5" x14ac:dyDescent="0.2">
      <c r="A16" s="49" t="s">
        <v>53</v>
      </c>
    </row>
    <row r="17" spans="1:1" x14ac:dyDescent="0.2">
      <c r="A17" s="49" t="s">
        <v>55</v>
      </c>
    </row>
    <row r="18" spans="1:1" x14ac:dyDescent="0.2">
      <c r="A18" s="6"/>
    </row>
    <row r="19" spans="1:1" x14ac:dyDescent="0.2">
      <c r="A19" s="6"/>
    </row>
    <row r="20" spans="1:1" x14ac:dyDescent="0.2">
      <c r="A20" s="6"/>
    </row>
    <row r="21" spans="1:1" x14ac:dyDescent="0.2">
      <c r="A21" s="6"/>
    </row>
    <row r="22" spans="1:1" x14ac:dyDescent="0.2">
      <c r="A22" s="6"/>
    </row>
    <row r="23" spans="1:1" x14ac:dyDescent="0.2">
      <c r="A23" s="45" t="s">
        <v>34</v>
      </c>
    </row>
    <row r="24" spans="1:1" ht="35.1" customHeight="1" x14ac:dyDescent="0.2">
      <c r="A24" s="7" t="s">
        <v>59</v>
      </c>
    </row>
    <row r="25" spans="1:1" x14ac:dyDescent="0.2">
      <c r="A25" s="7"/>
    </row>
    <row r="26" spans="1:1" x14ac:dyDescent="0.2">
      <c r="A26" s="46" t="s">
        <v>35</v>
      </c>
    </row>
    <row r="27" spans="1:1" x14ac:dyDescent="0.2">
      <c r="A27" s="8" t="s">
        <v>36</v>
      </c>
    </row>
    <row r="28" spans="1:1" x14ac:dyDescent="0.2">
      <c r="A28" s="8" t="s">
        <v>37</v>
      </c>
    </row>
    <row r="29" spans="1:1" x14ac:dyDescent="0.2">
      <c r="A29" s="8"/>
    </row>
    <row r="30" spans="1:1" x14ac:dyDescent="0.2">
      <c r="A30" s="47" t="s">
        <v>38</v>
      </c>
    </row>
    <row r="31" spans="1:1" x14ac:dyDescent="0.2">
      <c r="A31" s="48" t="s">
        <v>39</v>
      </c>
    </row>
    <row r="33" spans="1:1" ht="22.5" x14ac:dyDescent="0.2">
      <c r="A33" s="9" t="s">
        <v>40</v>
      </c>
    </row>
    <row r="34" spans="1:1" x14ac:dyDescent="0.2">
      <c r="A34" s="10"/>
    </row>
    <row r="35" spans="1:1" x14ac:dyDescent="0.2">
      <c r="A35" s="45" t="s">
        <v>41</v>
      </c>
    </row>
    <row r="36" spans="1:1" x14ac:dyDescent="0.2">
      <c r="A36" s="10"/>
    </row>
    <row r="37" spans="1:1" x14ac:dyDescent="0.2">
      <c r="A37" s="10" t="s">
        <v>42</v>
      </c>
    </row>
    <row r="38" spans="1:1" x14ac:dyDescent="0.2">
      <c r="A38" s="10" t="s">
        <v>43</v>
      </c>
    </row>
    <row r="39" spans="1:1" x14ac:dyDescent="0.2">
      <c r="A39" s="10" t="s">
        <v>44</v>
      </c>
    </row>
    <row r="40" spans="1:1" x14ac:dyDescent="0.2">
      <c r="A40" s="10" t="s">
        <v>45</v>
      </c>
    </row>
  </sheetData>
  <hyperlinks>
    <hyperlink ref="A7" r:id="rId1" xr:uid="{00000000-0004-0000-0000-000000000000}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showGridLines="0" zoomScaleNormal="100" workbookViewId="0">
      <selection activeCell="D39" sqref="D39"/>
    </sheetView>
  </sheetViews>
  <sheetFormatPr baseColWidth="10" defaultRowHeight="14.25" x14ac:dyDescent="0.25"/>
  <cols>
    <col min="1" max="1" width="13.125" style="53" customWidth="1"/>
    <col min="2" max="16384" width="11" style="53"/>
  </cols>
  <sheetData>
    <row r="1" spans="1:10" ht="17.25" thickBot="1" x14ac:dyDescent="0.3">
      <c r="A1" s="50" t="str">
        <f>'6.02 Notice'!A10</f>
        <v>6.02 Les étudiants des universités</v>
      </c>
    </row>
    <row r="2" spans="1:10" ht="15" thickTop="1" x14ac:dyDescent="0.25">
      <c r="A2" s="16"/>
    </row>
    <row r="3" spans="1:10" ht="15" x14ac:dyDescent="0.25">
      <c r="A3" s="51" t="str">
        <f>'6.02 Notice'!A16</f>
        <v>[1] Effectifs des universités par cursus et par année universitaire, périmètre historique, hors inscriptions simultanées université-CPGE</v>
      </c>
      <c r="B3" s="42"/>
      <c r="C3" s="42"/>
      <c r="D3" s="42"/>
      <c r="E3" s="42"/>
      <c r="F3" s="42"/>
      <c r="G3" s="60"/>
      <c r="H3" s="60"/>
      <c r="I3" s="60"/>
      <c r="J3" s="60"/>
    </row>
    <row r="5" spans="1:10" x14ac:dyDescent="0.25">
      <c r="A5" s="17"/>
      <c r="B5" s="18" t="s">
        <v>25</v>
      </c>
      <c r="C5" s="18" t="s">
        <v>26</v>
      </c>
      <c r="D5" s="18" t="s">
        <v>27</v>
      </c>
      <c r="E5" s="19" t="s">
        <v>29</v>
      </c>
      <c r="F5" s="19" t="s">
        <v>30</v>
      </c>
      <c r="G5" s="19" t="s">
        <v>31</v>
      </c>
      <c r="H5" s="19" t="s">
        <v>58</v>
      </c>
    </row>
    <row r="6" spans="1:10" x14ac:dyDescent="0.2">
      <c r="A6" s="20" t="s">
        <v>0</v>
      </c>
      <c r="B6" s="21">
        <v>2974</v>
      </c>
      <c r="C6" s="21">
        <v>3101</v>
      </c>
      <c r="D6" s="21">
        <v>3104</v>
      </c>
      <c r="E6" s="21">
        <v>3455</v>
      </c>
      <c r="F6" s="21">
        <v>3595</v>
      </c>
      <c r="G6" s="21">
        <v>3677</v>
      </c>
      <c r="H6" s="38">
        <v>3396</v>
      </c>
    </row>
    <row r="7" spans="1:10" x14ac:dyDescent="0.2">
      <c r="A7" s="20" t="s">
        <v>1</v>
      </c>
      <c r="B7" s="21">
        <v>960</v>
      </c>
      <c r="C7" s="21">
        <v>1014</v>
      </c>
      <c r="D7" s="21">
        <v>1057</v>
      </c>
      <c r="E7" s="21">
        <v>1184</v>
      </c>
      <c r="F7" s="21">
        <v>1148</v>
      </c>
      <c r="G7" s="21">
        <v>1127</v>
      </c>
      <c r="H7" s="38">
        <v>1047</v>
      </c>
    </row>
    <row r="8" spans="1:10" x14ac:dyDescent="0.2">
      <c r="A8" s="22" t="s">
        <v>28</v>
      </c>
      <c r="B8" s="23">
        <v>135</v>
      </c>
      <c r="C8" s="23">
        <v>104</v>
      </c>
      <c r="D8" s="23">
        <v>98</v>
      </c>
      <c r="E8" s="23">
        <v>93</v>
      </c>
      <c r="F8" s="23">
        <v>88</v>
      </c>
      <c r="G8" s="21">
        <v>94</v>
      </c>
      <c r="H8" s="38">
        <v>103</v>
      </c>
    </row>
    <row r="9" spans="1:10" x14ac:dyDescent="0.2">
      <c r="A9" s="15" t="s">
        <v>3</v>
      </c>
      <c r="B9" s="24">
        <f>SUM(B6:B8)</f>
        <v>4069</v>
      </c>
      <c r="C9" s="24">
        <f t="shared" ref="C9:G9" si="0">SUM(C6:C8)</f>
        <v>4219</v>
      </c>
      <c r="D9" s="24">
        <f t="shared" si="0"/>
        <v>4259</v>
      </c>
      <c r="E9" s="24">
        <f t="shared" si="0"/>
        <v>4732</v>
      </c>
      <c r="F9" s="24">
        <f t="shared" si="0"/>
        <v>4831</v>
      </c>
      <c r="G9" s="24">
        <f t="shared" si="0"/>
        <v>4898</v>
      </c>
      <c r="H9" s="39">
        <f>SUM(H6:H8)</f>
        <v>4546</v>
      </c>
    </row>
    <row r="10" spans="1:10" s="58" customFormat="1" x14ac:dyDescent="0.25">
      <c r="A10" s="14"/>
      <c r="B10" s="25"/>
      <c r="C10" s="25"/>
      <c r="D10" s="25"/>
      <c r="E10" s="25"/>
      <c r="F10" s="25"/>
      <c r="G10" s="25"/>
    </row>
    <row r="11" spans="1:10" x14ac:dyDescent="0.2">
      <c r="A11" s="26" t="s">
        <v>50</v>
      </c>
      <c r="E11" s="27"/>
      <c r="F11" s="27"/>
      <c r="G11" s="27" t="s">
        <v>56</v>
      </c>
      <c r="H11" s="61"/>
    </row>
    <row r="12" spans="1:10" x14ac:dyDescent="0.25">
      <c r="A12" s="16" t="s">
        <v>32</v>
      </c>
      <c r="B12" s="54"/>
      <c r="C12" s="54"/>
      <c r="D12" s="54"/>
      <c r="E12" s="54"/>
    </row>
    <row r="13" spans="1:10" x14ac:dyDescent="0.25">
      <c r="B13" s="54"/>
      <c r="C13" s="54"/>
      <c r="D13" s="54"/>
      <c r="E13" s="54"/>
    </row>
    <row r="14" spans="1:10" x14ac:dyDescent="0.25">
      <c r="B14" s="54"/>
      <c r="C14" s="54"/>
      <c r="D14" s="54"/>
      <c r="E14" s="54"/>
    </row>
    <row r="15" spans="1:10" x14ac:dyDescent="0.25">
      <c r="B15" s="54"/>
      <c r="C15" s="54"/>
      <c r="D15" s="54"/>
      <c r="E15" s="54"/>
    </row>
    <row r="28" spans="8:8" x14ac:dyDescent="0.2">
      <c r="H28" s="62"/>
    </row>
    <row r="35" spans="6:6" x14ac:dyDescent="0.25">
      <c r="F35" s="27" t="s">
        <v>56</v>
      </c>
    </row>
  </sheetData>
  <pageMargins left="0.7" right="0.7" top="0.75" bottom="0.75" header="0.3" footer="0.3"/>
  <pageSetup paperSize="9" scale="78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2B124B02-7A61-4344-8E1D-FD0EEDB004CD}">
            <x14:iconSet iconSet="3Triangles">
              <x14:cfvo type="percent">
                <xm:f>0</xm:f>
              </x14:cfvo>
              <x14:cfvo type="num">
                <xm:f>$F$6</xm:f>
              </x14:cfvo>
              <x14:cfvo type="num">
                <xm:f>$F$6</xm:f>
              </x14:cfvo>
            </x14:iconSet>
          </x14:cfRule>
          <xm:sqref>H6</xm:sqref>
        </x14:conditionalFormatting>
        <x14:conditionalFormatting xmlns:xm="http://schemas.microsoft.com/office/excel/2006/main">
          <x14:cfRule type="iconSet" priority="3" id="{C3B8EFD7-7881-403C-BAB0-A85CD4627C7D}">
            <x14:iconSet iconSet="3Triangles">
              <x14:cfvo type="percent">
                <xm:f>0</xm:f>
              </x14:cfvo>
              <x14:cfvo type="num">
                <xm:f>$F$7</xm:f>
              </x14:cfvo>
              <x14:cfvo type="num">
                <xm:f>$F$7</xm:f>
              </x14:cfvo>
            </x14:iconSet>
          </x14:cfRule>
          <xm:sqref>H7</xm:sqref>
        </x14:conditionalFormatting>
        <x14:conditionalFormatting xmlns:xm="http://schemas.microsoft.com/office/excel/2006/main">
          <x14:cfRule type="iconSet" priority="2" id="{09A77A9D-35F5-4E15-ACC6-84B1AC4080FF}">
            <x14:iconSet iconSet="3Triangles">
              <x14:cfvo type="percent">
                <xm:f>0</xm:f>
              </x14:cfvo>
              <x14:cfvo type="num">
                <xm:f>$F$8</xm:f>
              </x14:cfvo>
              <x14:cfvo type="num">
                <xm:f>$F$8</xm:f>
              </x14:cfvo>
            </x14:iconSet>
          </x14:cfRule>
          <xm:sqref>H8</xm:sqref>
        </x14:conditionalFormatting>
        <x14:conditionalFormatting xmlns:xm="http://schemas.microsoft.com/office/excel/2006/main">
          <x14:cfRule type="iconSet" priority="1" id="{89A5BF47-B7EA-42D0-BA89-6D08383A0D72}">
            <x14:iconSet iconSet="3Triangles">
              <x14:cfvo type="percent">
                <xm:f>0</xm:f>
              </x14:cfvo>
              <x14:cfvo type="num">
                <xm:f>$F$9</xm:f>
              </x14:cfvo>
              <x14:cfvo type="num">
                <xm:f>$F$9</xm:f>
              </x14:cfvo>
            </x14:iconSet>
          </x14:cfRule>
          <xm:sqref>H9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"/>
  <sheetViews>
    <sheetView showGridLines="0" workbookViewId="0">
      <selection activeCell="B15" sqref="B15"/>
    </sheetView>
  </sheetViews>
  <sheetFormatPr baseColWidth="10" defaultRowHeight="14.25" x14ac:dyDescent="0.25"/>
  <cols>
    <col min="1" max="1" width="25.625" style="53" customWidth="1"/>
    <col min="2" max="5" width="9.375" style="53" customWidth="1"/>
    <col min="6" max="6" width="8.375" style="53" customWidth="1"/>
    <col min="7" max="8" width="11.375" style="53" customWidth="1"/>
    <col min="9" max="16384" width="11" style="53"/>
  </cols>
  <sheetData>
    <row r="1" spans="1:9" ht="17.25" thickBot="1" x14ac:dyDescent="0.3">
      <c r="A1" s="50" t="s">
        <v>51</v>
      </c>
      <c r="B1" s="50"/>
      <c r="C1" s="50"/>
      <c r="D1" s="28"/>
      <c r="E1" s="27"/>
      <c r="F1" s="27"/>
    </row>
    <row r="2" spans="1:9" ht="15" thickTop="1" x14ac:dyDescent="0.25">
      <c r="A2" s="16"/>
      <c r="B2" s="27"/>
      <c r="C2" s="27"/>
      <c r="D2" s="27"/>
      <c r="E2" s="27"/>
      <c r="F2" s="27"/>
    </row>
    <row r="3" spans="1:9" ht="15" x14ac:dyDescent="0.25">
      <c r="A3" s="51" t="str">
        <f>'6.02 Notice'!A17</f>
        <v>[2] Répartition des effectifs des universités françaises selon le cursus et la discipline en 2022-2023</v>
      </c>
      <c r="B3" s="51"/>
      <c r="C3" s="51"/>
      <c r="D3" s="51"/>
      <c r="E3" s="51"/>
      <c r="F3" s="51"/>
      <c r="G3" s="51"/>
      <c r="H3" s="51"/>
    </row>
    <row r="4" spans="1:9" x14ac:dyDescent="0.25">
      <c r="A4" s="16"/>
      <c r="B4" s="27"/>
      <c r="C4" s="27"/>
      <c r="D4" s="27"/>
      <c r="E4" s="27"/>
      <c r="F4" s="27"/>
    </row>
    <row r="5" spans="1:9" ht="22.5" x14ac:dyDescent="0.25">
      <c r="A5" s="77"/>
      <c r="B5" s="29" t="s">
        <v>0</v>
      </c>
      <c r="C5" s="29" t="s">
        <v>1</v>
      </c>
      <c r="D5" s="29" t="s">
        <v>2</v>
      </c>
      <c r="E5" s="79" t="s">
        <v>3</v>
      </c>
      <c r="F5" s="80"/>
      <c r="G5" s="80"/>
      <c r="H5" s="80"/>
    </row>
    <row r="6" spans="1:9" ht="22.5" x14ac:dyDescent="0.25">
      <c r="A6" s="78"/>
      <c r="B6" s="18" t="s">
        <v>4</v>
      </c>
      <c r="C6" s="18" t="s">
        <v>4</v>
      </c>
      <c r="D6" s="18" t="s">
        <v>4</v>
      </c>
      <c r="E6" s="19" t="s">
        <v>4</v>
      </c>
      <c r="F6" s="19" t="s">
        <v>60</v>
      </c>
      <c r="G6" s="19" t="s">
        <v>18</v>
      </c>
      <c r="H6" s="19" t="s">
        <v>19</v>
      </c>
    </row>
    <row r="7" spans="1:9" ht="12.75" customHeight="1" x14ac:dyDescent="0.25">
      <c r="A7" s="66" t="s">
        <v>5</v>
      </c>
      <c r="B7" s="67">
        <v>350</v>
      </c>
      <c r="C7" s="67">
        <v>186</v>
      </c>
      <c r="D7" s="67">
        <v>9</v>
      </c>
      <c r="E7" s="68">
        <f>SUM(B7:D7)</f>
        <v>545</v>
      </c>
      <c r="F7" s="68">
        <v>576</v>
      </c>
      <c r="G7" s="69">
        <f>(+E7-F7)/E7*100</f>
        <v>-5.6880733944954134</v>
      </c>
      <c r="H7" s="70">
        <f>386/E7*100</f>
        <v>70.825688073394502</v>
      </c>
    </row>
    <row r="8" spans="1:9" ht="12.75" customHeight="1" x14ac:dyDescent="0.25">
      <c r="A8" s="1" t="s">
        <v>6</v>
      </c>
      <c r="B8" s="31">
        <v>499</v>
      </c>
      <c r="C8" s="31">
        <v>113</v>
      </c>
      <c r="D8" s="31">
        <v>14</v>
      </c>
      <c r="E8" s="32">
        <f>SUM(B8:D8)</f>
        <v>626</v>
      </c>
      <c r="F8" s="32">
        <v>648</v>
      </c>
      <c r="G8" s="33">
        <f>(+E8-F8)/E8*100</f>
        <v>-3.5143769968051117</v>
      </c>
      <c r="H8" s="34">
        <f>338/E8*100</f>
        <v>53.993610223642172</v>
      </c>
    </row>
    <row r="9" spans="1:9" ht="12.75" customHeight="1" x14ac:dyDescent="0.25">
      <c r="A9" s="66" t="s">
        <v>7</v>
      </c>
      <c r="B9" s="67">
        <f>SUM(B8:B8)</f>
        <v>499</v>
      </c>
      <c r="C9" s="67">
        <f>SUM(C8:C8)</f>
        <v>113</v>
      </c>
      <c r="D9" s="67">
        <f>SUM(D8:D8)</f>
        <v>14</v>
      </c>
      <c r="E9" s="67">
        <f>SUM(E8:E8)</f>
        <v>626</v>
      </c>
      <c r="F9" s="67">
        <v>648</v>
      </c>
      <c r="G9" s="71">
        <f t="shared" ref="G9:G25" si="0">(+E9-F9)/E9*100</f>
        <v>-3.5143769968051117</v>
      </c>
      <c r="H9" s="72">
        <f>338/E9*100</f>
        <v>53.993610223642172</v>
      </c>
    </row>
    <row r="10" spans="1:9" ht="12.75" customHeight="1" x14ac:dyDescent="0.25">
      <c r="A10" s="1" t="s">
        <v>8</v>
      </c>
      <c r="B10" s="31">
        <v>226</v>
      </c>
      <c r="C10" s="31">
        <v>9</v>
      </c>
      <c r="D10" s="31">
        <v>8</v>
      </c>
      <c r="E10" s="32">
        <f>SUM(B10:D10)</f>
        <v>243</v>
      </c>
      <c r="F10" s="32">
        <v>240</v>
      </c>
      <c r="G10" s="35">
        <f t="shared" si="0"/>
        <v>1.2345679012345678</v>
      </c>
      <c r="H10" s="34">
        <f>177/E10*100</f>
        <v>72.839506172839506</v>
      </c>
    </row>
    <row r="11" spans="1:9" ht="12.75" customHeight="1" x14ac:dyDescent="0.25">
      <c r="A11" s="1" t="s">
        <v>9</v>
      </c>
      <c r="B11" s="31">
        <v>306</v>
      </c>
      <c r="C11" s="31">
        <v>31</v>
      </c>
      <c r="D11" s="31">
        <v>18</v>
      </c>
      <c r="E11" s="32">
        <f t="shared" ref="E11:E13" si="1">SUM(B11:D11)</f>
        <v>355</v>
      </c>
      <c r="F11" s="32">
        <v>409</v>
      </c>
      <c r="G11" s="33">
        <f t="shared" si="0"/>
        <v>-15.211267605633802</v>
      </c>
      <c r="H11" s="34">
        <f>248/E11*100</f>
        <v>69.859154929577457</v>
      </c>
    </row>
    <row r="12" spans="1:9" ht="12.75" customHeight="1" x14ac:dyDescent="0.25">
      <c r="A12" s="1" t="s">
        <v>54</v>
      </c>
      <c r="B12" s="31">
        <v>542</v>
      </c>
      <c r="C12" s="31">
        <v>522</v>
      </c>
      <c r="D12" s="31">
        <v>16</v>
      </c>
      <c r="E12" s="32">
        <f t="shared" si="1"/>
        <v>1080</v>
      </c>
      <c r="F12" s="32">
        <v>1238</v>
      </c>
      <c r="G12" s="33">
        <f t="shared" si="0"/>
        <v>-14.629629629629628</v>
      </c>
      <c r="H12" s="34">
        <f>662/E12*100</f>
        <v>61.296296296296291</v>
      </c>
    </row>
    <row r="13" spans="1:9" ht="12.75" customHeight="1" x14ac:dyDescent="0.25">
      <c r="A13" s="1" t="s">
        <v>20</v>
      </c>
      <c r="B13" s="31">
        <v>88</v>
      </c>
      <c r="C13" s="31"/>
      <c r="D13" s="31"/>
      <c r="E13" s="32">
        <f t="shared" si="1"/>
        <v>88</v>
      </c>
      <c r="F13" s="32">
        <v>83</v>
      </c>
      <c r="G13" s="33">
        <f t="shared" si="0"/>
        <v>5.6818181818181817</v>
      </c>
      <c r="H13" s="34">
        <f>75/E13*100</f>
        <v>85.227272727272734</v>
      </c>
    </row>
    <row r="14" spans="1:9" ht="12.75" customHeight="1" x14ac:dyDescent="0.25">
      <c r="A14" s="66" t="s">
        <v>10</v>
      </c>
      <c r="B14" s="67">
        <f>SUM(B10:B13)</f>
        <v>1162</v>
      </c>
      <c r="C14" s="67">
        <f t="shared" ref="C14:D14" si="2">SUM(C10:C13)</f>
        <v>562</v>
      </c>
      <c r="D14" s="67">
        <f t="shared" si="2"/>
        <v>42</v>
      </c>
      <c r="E14" s="67">
        <f>SUM(E10:E13)</f>
        <v>1766</v>
      </c>
      <c r="F14" s="67">
        <f>SUM(F10:F13)</f>
        <v>1970</v>
      </c>
      <c r="G14" s="71">
        <f>(+E14-F14)/E14*100</f>
        <v>-11.551528878822197</v>
      </c>
      <c r="H14" s="72">
        <f>1162/E14*100</f>
        <v>65.798414496036244</v>
      </c>
      <c r="I14" s="30"/>
    </row>
    <row r="15" spans="1:9" ht="12.75" customHeight="1" x14ac:dyDescent="0.25">
      <c r="A15" s="1" t="s">
        <v>11</v>
      </c>
      <c r="B15" s="31">
        <v>353</v>
      </c>
      <c r="C15" s="31">
        <v>87</v>
      </c>
      <c r="D15" s="31">
        <v>21</v>
      </c>
      <c r="E15" s="32">
        <f>SUM(B15:D15)</f>
        <v>461</v>
      </c>
      <c r="F15" s="32">
        <v>505</v>
      </c>
      <c r="G15" s="33">
        <f t="shared" si="0"/>
        <v>-9.5444685466377432</v>
      </c>
      <c r="H15" s="34">
        <f>144/E15*100</f>
        <v>31.23644251626898</v>
      </c>
    </row>
    <row r="16" spans="1:9" ht="12.75" customHeight="1" x14ac:dyDescent="0.25">
      <c r="A16" s="1" t="s">
        <v>12</v>
      </c>
      <c r="B16" s="31">
        <v>348</v>
      </c>
      <c r="C16" s="31">
        <v>11</v>
      </c>
      <c r="D16" s="31">
        <v>17</v>
      </c>
      <c r="E16" s="32">
        <f t="shared" ref="E16:E17" si="3">SUM(B16:D16)</f>
        <v>376</v>
      </c>
      <c r="F16" s="32">
        <v>404</v>
      </c>
      <c r="G16" s="33">
        <f t="shared" si="0"/>
        <v>-7.4468085106382977</v>
      </c>
      <c r="H16" s="34">
        <f>220/E16*100</f>
        <v>58.51063829787234</v>
      </c>
    </row>
    <row r="17" spans="1:10" ht="12.75" customHeight="1" x14ac:dyDescent="0.25">
      <c r="A17" s="1" t="s">
        <v>21</v>
      </c>
      <c r="B17" s="31">
        <v>12</v>
      </c>
      <c r="C17" s="31">
        <v>54</v>
      </c>
      <c r="D17" s="31"/>
      <c r="E17" s="32">
        <f t="shared" si="3"/>
        <v>66</v>
      </c>
      <c r="F17" s="32">
        <v>67</v>
      </c>
      <c r="G17" s="35">
        <f t="shared" si="0"/>
        <v>-1.5151515151515151</v>
      </c>
      <c r="H17" s="34">
        <f>46/E17*100</f>
        <v>69.696969696969703</v>
      </c>
      <c r="I17" s="54"/>
    </row>
    <row r="18" spans="1:10" ht="12.75" customHeight="1" x14ac:dyDescent="0.25">
      <c r="A18" s="66" t="s">
        <v>13</v>
      </c>
      <c r="B18" s="67">
        <f>SUM(B15:B17)</f>
        <v>713</v>
      </c>
      <c r="C18" s="67">
        <f t="shared" ref="C18:F18" si="4">SUM(C15:C17)</f>
        <v>152</v>
      </c>
      <c r="D18" s="67">
        <f t="shared" si="4"/>
        <v>38</v>
      </c>
      <c r="E18" s="67">
        <f t="shared" si="4"/>
        <v>903</v>
      </c>
      <c r="F18" s="67">
        <f t="shared" si="4"/>
        <v>976</v>
      </c>
      <c r="G18" s="71">
        <f t="shared" si="0"/>
        <v>-8.0841638981173869</v>
      </c>
      <c r="H18" s="72">
        <f>410/E18*100</f>
        <v>45.40420819490587</v>
      </c>
    </row>
    <row r="19" spans="1:10" ht="12.75" customHeight="1" x14ac:dyDescent="0.25">
      <c r="A19" s="66" t="s">
        <v>22</v>
      </c>
      <c r="B19" s="67">
        <v>178</v>
      </c>
      <c r="C19" s="67">
        <v>3</v>
      </c>
      <c r="D19" s="67"/>
      <c r="E19" s="68">
        <f>SUM(B19:D19)</f>
        <v>181</v>
      </c>
      <c r="F19" s="68">
        <v>192</v>
      </c>
      <c r="G19" s="69">
        <f t="shared" si="0"/>
        <v>-6.0773480662983426</v>
      </c>
      <c r="H19" s="72">
        <f>59/E19*100</f>
        <v>32.596685082872931</v>
      </c>
    </row>
    <row r="20" spans="1:10" s="55" customFormat="1" ht="12.75" customHeight="1" x14ac:dyDescent="0.25">
      <c r="A20" s="66" t="s">
        <v>14</v>
      </c>
      <c r="B20" s="67">
        <f>+B7+B9+B14+B18+B19</f>
        <v>2902</v>
      </c>
      <c r="C20" s="67">
        <f>+C7+C9+C14+C18+C19</f>
        <v>1016</v>
      </c>
      <c r="D20" s="67">
        <f>+D7+D9+D14+D18+D19</f>
        <v>103</v>
      </c>
      <c r="E20" s="67">
        <f>+E7+E9+E14+E18+E19</f>
        <v>4021</v>
      </c>
      <c r="F20" s="67">
        <f>+F7+F9+F14+F18+F19</f>
        <v>4362</v>
      </c>
      <c r="G20" s="72">
        <f t="shared" si="0"/>
        <v>-8.4804774931609046</v>
      </c>
      <c r="H20" s="72">
        <f>2363/E20*100</f>
        <v>58.766476000994786</v>
      </c>
    </row>
    <row r="21" spans="1:10" ht="12.75" customHeight="1" x14ac:dyDescent="0.25">
      <c r="A21" s="1" t="s">
        <v>15</v>
      </c>
      <c r="B21" s="31">
        <v>349</v>
      </c>
      <c r="C21" s="31">
        <v>31</v>
      </c>
      <c r="D21" s="31"/>
      <c r="E21" s="32">
        <f>SUM(B21:D21)</f>
        <v>380</v>
      </c>
      <c r="F21" s="32">
        <v>396</v>
      </c>
      <c r="G21" s="35">
        <f t="shared" si="0"/>
        <v>-4.2105263157894735</v>
      </c>
      <c r="H21" s="34">
        <f>294/E21*100</f>
        <v>77.368421052631575</v>
      </c>
    </row>
    <row r="22" spans="1:10" ht="12.75" customHeight="1" x14ac:dyDescent="0.25">
      <c r="A22" s="1" t="s">
        <v>23</v>
      </c>
      <c r="B22" s="31">
        <v>130</v>
      </c>
      <c r="C22" s="31"/>
      <c r="D22" s="32"/>
      <c r="E22" s="32">
        <f>SUM(B22:D22)</f>
        <v>130</v>
      </c>
      <c r="F22" s="32">
        <v>140</v>
      </c>
      <c r="G22" s="40">
        <f>(+E22-F22)/E22*100</f>
        <v>-7.6923076923076925</v>
      </c>
      <c r="H22" s="34">
        <f>87/E22*100</f>
        <v>66.92307692307692</v>
      </c>
    </row>
    <row r="23" spans="1:10" s="55" customFormat="1" ht="12.75" customHeight="1" x14ac:dyDescent="0.25">
      <c r="A23" s="75" t="s">
        <v>16</v>
      </c>
      <c r="B23" s="73">
        <f>SUM(B21:B22)</f>
        <v>479</v>
      </c>
      <c r="C23" s="73">
        <f>SUM(C21:C22)</f>
        <v>31</v>
      </c>
      <c r="D23" s="73">
        <f>SUM(D21:D22)</f>
        <v>0</v>
      </c>
      <c r="E23" s="73">
        <f>SUM(E21:E22)</f>
        <v>510</v>
      </c>
      <c r="F23" s="73">
        <f>SUM(F21:F22)</f>
        <v>536</v>
      </c>
      <c r="G23" s="74">
        <f t="shared" si="0"/>
        <v>-5.0980392156862742</v>
      </c>
      <c r="H23" s="74">
        <f>381/E23*100</f>
        <v>74.705882352941174</v>
      </c>
      <c r="J23" s="56"/>
    </row>
    <row r="24" spans="1:10" s="55" customFormat="1" ht="12.75" customHeight="1" x14ac:dyDescent="0.25">
      <c r="A24" s="75" t="s">
        <v>57</v>
      </c>
      <c r="B24" s="73">
        <v>15</v>
      </c>
      <c r="C24" s="73"/>
      <c r="D24" s="73"/>
      <c r="E24" s="73">
        <f>SUM(B24:D24)</f>
        <v>15</v>
      </c>
      <c r="F24" s="73"/>
      <c r="G24" s="74">
        <f t="shared" si="0"/>
        <v>100</v>
      </c>
      <c r="H24" s="74">
        <f>8/E24*100</f>
        <v>53.333333333333336</v>
      </c>
      <c r="J24" s="56"/>
    </row>
    <row r="25" spans="1:10" ht="12.75" customHeight="1" x14ac:dyDescent="0.25">
      <c r="A25" s="76"/>
      <c r="B25" s="73">
        <f>+B20+B23+B24</f>
        <v>3396</v>
      </c>
      <c r="C25" s="73">
        <f>+C20+C23+C24</f>
        <v>1047</v>
      </c>
      <c r="D25" s="73">
        <f>+D20+D23+D24</f>
        <v>103</v>
      </c>
      <c r="E25" s="73">
        <f>+E20+E23+E24</f>
        <v>4546</v>
      </c>
      <c r="F25" s="73">
        <f>+F20+F23</f>
        <v>4898</v>
      </c>
      <c r="G25" s="74">
        <f t="shared" si="0"/>
        <v>-7.743070831500221</v>
      </c>
      <c r="H25" s="74">
        <f>2744/E25*100</f>
        <v>60.360756709194895</v>
      </c>
      <c r="I25" s="57"/>
    </row>
    <row r="26" spans="1:10" ht="12.75" customHeight="1" x14ac:dyDescent="0.25">
      <c r="A26" s="1" t="s">
        <v>17</v>
      </c>
      <c r="B26" s="52">
        <f>+B25/E25*100</f>
        <v>74.703035635723708</v>
      </c>
      <c r="C26" s="52">
        <f>+C25/E25*100</f>
        <v>23.031236251649805</v>
      </c>
      <c r="D26" s="52">
        <f>+D25/E25*100</f>
        <v>2.2657281126264848</v>
      </c>
      <c r="E26" s="52">
        <f>SUM(B26:D26)</f>
        <v>100</v>
      </c>
      <c r="F26" s="52"/>
      <c r="G26" s="2"/>
      <c r="H26" s="2"/>
    </row>
    <row r="27" spans="1:10" ht="12.75" customHeight="1" x14ac:dyDescent="0.25">
      <c r="A27" s="1" t="s">
        <v>24</v>
      </c>
      <c r="B27" s="52">
        <f>2026/B25*100</f>
        <v>59.658421672555953</v>
      </c>
      <c r="C27" s="52">
        <f>662/C25*100</f>
        <v>63.228271251193888</v>
      </c>
      <c r="D27" s="52">
        <f>53/D25*100</f>
        <v>51.456310679611647</v>
      </c>
      <c r="E27" s="52"/>
      <c r="F27" s="52"/>
      <c r="G27" s="2"/>
      <c r="H27" s="2"/>
    </row>
    <row r="28" spans="1:10" s="58" customFormat="1" ht="12.75" customHeight="1" x14ac:dyDescent="0.25">
      <c r="A28" s="1"/>
      <c r="B28" s="2"/>
      <c r="C28" s="2"/>
      <c r="D28" s="2"/>
      <c r="E28" s="2"/>
      <c r="F28" s="2"/>
      <c r="G28" s="2"/>
      <c r="H28" s="2"/>
    </row>
    <row r="29" spans="1:10" x14ac:dyDescent="0.25">
      <c r="A29" s="81" t="s">
        <v>52</v>
      </c>
      <c r="B29" s="81"/>
      <c r="C29" s="27"/>
      <c r="D29" s="27"/>
      <c r="E29" s="36"/>
      <c r="F29" s="36"/>
      <c r="G29" s="16"/>
      <c r="H29" s="27" t="s">
        <v>56</v>
      </c>
      <c r="I29" s="16"/>
    </row>
    <row r="30" spans="1:10" x14ac:dyDescent="0.25">
      <c r="A30" s="16" t="s">
        <v>32</v>
      </c>
      <c r="B30" s="27"/>
      <c r="C30" s="27"/>
      <c r="D30" s="27"/>
      <c r="E30" s="41"/>
      <c r="F30" s="27"/>
      <c r="G30" s="16"/>
      <c r="H30" s="16"/>
      <c r="I30" s="37"/>
    </row>
    <row r="31" spans="1:10" x14ac:dyDescent="0.25">
      <c r="B31" s="59"/>
      <c r="C31" s="59"/>
      <c r="D31" s="59"/>
    </row>
    <row r="32" spans="1:10" x14ac:dyDescent="0.25">
      <c r="B32" s="59"/>
      <c r="C32" s="59"/>
    </row>
  </sheetData>
  <mergeCells count="3">
    <mergeCell ref="A5:A6"/>
    <mergeCell ref="E5:H5"/>
    <mergeCell ref="A29:B29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ignoredErrors>
    <ignoredError sqref="B9:H13 B22:H22 B15:D21 F14:H21 B24:H24 B23:D23 F23:H23 C14:D14" formulaRange="1"/>
    <ignoredError sqref="E14:E21 E23" formula="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148A2C65-6AE2-44F6-864D-C43958525E2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6.02 Notice</vt:lpstr>
      <vt:lpstr>6.02 Graphique 1</vt:lpstr>
      <vt:lpstr>6.02 Tableau 2</vt:lpstr>
    </vt:vector>
  </TitlesOfParts>
  <Company>DEPP-MENJ - Ministère de l'Education nationale et de la Jeunesse - Direction de l'évaluation, de la prospective et de la performance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2022 ; Repères et références statistiques 2022 ;6.05</dc:title>
  <dc:creator>DEPP-MENJ - Ministère de l'Education nationale et de la Jeunesse;Direction de l'évaluation de la prospective et de la performance</dc:creator>
  <cp:lastModifiedBy>Stéphanie MANAC-H</cp:lastModifiedBy>
  <cp:lastPrinted>2023-12-05T15:21:15Z</cp:lastPrinted>
  <dcterms:created xsi:type="dcterms:W3CDTF">2016-06-22T13:28:58Z</dcterms:created>
  <dcterms:modified xsi:type="dcterms:W3CDTF">2024-01-12T11:42:56Z</dcterms:modified>
  <cp:contentStatus>Publié</cp:contentStatus>
</cp:coreProperties>
</file>